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63922625-AE3B-4CA8-B6B9-191C1CC116CD}" xr6:coauthVersionLast="47" xr6:coauthVersionMax="47" xr10:uidLastSave="{00000000-0000-0000-0000-000000000000}"/>
  <bookViews>
    <workbookView xWindow="28680" yWindow="-120" windowWidth="25440" windowHeight="15270" xr2:uid="{00000000-000D-0000-FFFF-FFFF00000000}"/>
  </bookViews>
  <sheets>
    <sheet name="Liite 1b - Hintataulukko" sheetId="1" r:id="rId1"/>
    <sheet name="Ohje" sheetId="2" r:id="rId2"/>
  </sheets>
  <definedNames>
    <definedName name="_Hlk209608794" localSheetId="1">Ohje!$B$1</definedName>
    <definedName name="_xlnm.Print_Area" localSheetId="0">'Liite 1b - Hintataulukko'!$A$1:$N$185</definedName>
    <definedName name="_xlnm.Print_Area" localSheetId="1">Ohje!$A$1:$B$25</definedName>
    <definedName name="_xlnm.Print_Titles" localSheetId="0">'Liite 1b - Hintataulukko'!$1:$7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66" i="1" l="1"/>
  <c r="N66" i="1" s="1"/>
  <c r="L65" i="1"/>
  <c r="N65" i="1" s="1"/>
  <c r="L62" i="1"/>
  <c r="N62" i="1" s="1"/>
  <c r="L61" i="1"/>
  <c r="N61" i="1" s="1"/>
  <c r="L59" i="1"/>
  <c r="N59" i="1" s="1"/>
  <c r="L58" i="1"/>
  <c r="N58" i="1" s="1"/>
  <c r="L57" i="1"/>
  <c r="N57" i="1" s="1"/>
  <c r="L56" i="1"/>
  <c r="N56" i="1" s="1"/>
  <c r="L55" i="1"/>
  <c r="N55" i="1" s="1"/>
  <c r="L119" i="1" l="1"/>
  <c r="N119" i="1" s="1"/>
  <c r="L108" i="1"/>
  <c r="N108" i="1" s="1"/>
  <c r="L81" i="1"/>
  <c r="N81" i="1" s="1"/>
  <c r="L80" i="1"/>
  <c r="N80" i="1" s="1"/>
  <c r="L79" i="1"/>
  <c r="N79" i="1" s="1"/>
  <c r="L78" i="1"/>
  <c r="N78" i="1" s="1"/>
  <c r="L104" i="1"/>
  <c r="N104" i="1" s="1"/>
  <c r="L109" i="1"/>
  <c r="N109" i="1" s="1"/>
  <c r="L48" i="1"/>
  <c r="N48" i="1" s="1"/>
  <c r="L52" i="1"/>
  <c r="N52" i="1" s="1"/>
  <c r="N178" i="1"/>
  <c r="N174" i="1"/>
  <c r="L40" i="1" l="1"/>
  <c r="L39" i="1"/>
  <c r="L64" i="1" l="1"/>
  <c r="N64" i="1" s="1"/>
  <c r="L100" i="1" l="1"/>
  <c r="N100" i="1" s="1"/>
  <c r="L99" i="1"/>
  <c r="N99" i="1" s="1"/>
  <c r="L114" i="1"/>
  <c r="N114" i="1" s="1"/>
  <c r="L113" i="1" l="1"/>
  <c r="N113" i="1" s="1"/>
  <c r="L112" i="1"/>
  <c r="N112" i="1" s="1"/>
  <c r="L63" i="1" l="1"/>
  <c r="L60" i="1"/>
  <c r="L77" i="1"/>
  <c r="L74" i="1"/>
  <c r="L70" i="1"/>
  <c r="L69" i="1"/>
  <c r="L27" i="1"/>
  <c r="L28" i="1"/>
  <c r="L29" i="1"/>
  <c r="L30" i="1"/>
  <c r="L31" i="1"/>
  <c r="L38" i="1"/>
  <c r="L37" i="1"/>
  <c r="L34" i="1"/>
  <c r="N40" i="1" l="1"/>
  <c r="L118" i="1" l="1"/>
  <c r="N118" i="1" s="1"/>
  <c r="L117" i="1"/>
  <c r="N117" i="1" s="1"/>
  <c r="L127" i="1"/>
  <c r="N127" i="1" s="1"/>
  <c r="N63" i="1"/>
  <c r="N69" i="1" l="1"/>
  <c r="N30" i="1"/>
  <c r="N29" i="1"/>
  <c r="N28" i="1"/>
  <c r="N31" i="1"/>
  <c r="N34" i="1"/>
  <c r="L24" i="1"/>
  <c r="N24" i="1" s="1"/>
  <c r="N77" i="1"/>
  <c r="N74" i="1"/>
  <c r="N70" i="1"/>
  <c r="L107" i="1"/>
  <c r="N107" i="1" s="1"/>
  <c r="L106" i="1"/>
  <c r="N106" i="1" s="1"/>
  <c r="L105" i="1"/>
  <c r="N105" i="1" s="1"/>
  <c r="L103" i="1"/>
  <c r="N103" i="1" s="1"/>
  <c r="L102" i="1"/>
  <c r="N102" i="1" s="1"/>
  <c r="L101" i="1"/>
  <c r="N101" i="1" s="1"/>
  <c r="L98" i="1"/>
  <c r="N98" i="1" s="1"/>
  <c r="L95" i="1"/>
  <c r="N95" i="1" s="1"/>
  <c r="L92" i="1"/>
  <c r="N92" i="1" s="1"/>
  <c r="L89" i="1"/>
  <c r="N89" i="1" s="1"/>
  <c r="L88" i="1"/>
  <c r="N88" i="1" s="1"/>
  <c r="N60" i="1"/>
  <c r="L51" i="1"/>
  <c r="N51" i="1" s="1"/>
  <c r="L50" i="1"/>
  <c r="N50" i="1" s="1"/>
  <c r="L49" i="1"/>
  <c r="N49" i="1" s="1"/>
  <c r="L47" i="1"/>
  <c r="N47" i="1" s="1"/>
  <c r="L46" i="1"/>
  <c r="N46" i="1" s="1"/>
  <c r="L45" i="1"/>
  <c r="N45" i="1" s="1"/>
  <c r="L44" i="1"/>
  <c r="N44" i="1" s="1"/>
  <c r="L43" i="1"/>
  <c r="N43" i="1" s="1"/>
  <c r="N39" i="1"/>
  <c r="N38" i="1"/>
  <c r="N37" i="1"/>
  <c r="N27" i="1"/>
  <c r="L26" i="1"/>
  <c r="N26" i="1" s="1"/>
  <c r="L25" i="1"/>
  <c r="N25" i="1" s="1"/>
  <c r="N15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4" authorId="0" shapeId="0" xr:uid="{00000000-0006-0000-0000-000001000000}">
      <text>
        <r>
          <rPr>
            <b/>
            <sz val="9"/>
            <color indexed="81"/>
            <rFont val="Tahoma"/>
            <family val="2"/>
          </rPr>
          <t>PVLOGLE:</t>
        </r>
        <r>
          <rPr>
            <sz val="9"/>
            <color indexed="81"/>
            <rFont val="Tahoma"/>
            <family val="2"/>
          </rPr>
          <t xml:space="preserve">
Syötä tarjoajan nimi, esim. Yritys Oy</t>
        </r>
      </text>
    </comment>
    <comment ref="J4" authorId="0" shapeId="0" xr:uid="{00000000-0006-0000-0000-000002000000}">
      <text>
        <r>
          <rPr>
            <b/>
            <sz val="9"/>
            <color indexed="81"/>
            <rFont val="Tahoma"/>
            <family val="2"/>
          </rPr>
          <t>PVLOGLE:</t>
        </r>
        <r>
          <rPr>
            <sz val="9"/>
            <color indexed="81"/>
            <rFont val="Tahoma"/>
            <family val="2"/>
          </rPr>
          <t xml:space="preserve">
Tarjoaja voi syöttää oman viitteensä tai tarjousnumeronsa.</t>
        </r>
      </text>
    </comment>
    <comment ref="N4" authorId="0" shapeId="0" xr:uid="{00000000-0006-0000-0000-000003000000}">
      <text>
        <r>
          <rPr>
            <b/>
            <sz val="9"/>
            <color indexed="81"/>
            <rFont val="Tahoma"/>
            <family val="2"/>
          </rPr>
          <t>PVLOGLE:</t>
        </r>
        <r>
          <rPr>
            <sz val="9"/>
            <color indexed="81"/>
            <rFont val="Tahoma"/>
            <family val="2"/>
          </rPr>
          <t xml:space="preserve">
Syötä tarjouksen päivämäärä, pp.kk.2025</t>
        </r>
      </text>
    </comment>
    <comment ref="F23" authorId="0" shapeId="0" xr:uid="{00000000-0006-0000-0000-000004000000}">
      <text>
        <r>
          <rPr>
            <b/>
            <sz val="9"/>
            <color indexed="81"/>
            <rFont val="Tahoma"/>
            <family val="2"/>
          </rPr>
          <t>PVLOGLE:</t>
        </r>
        <r>
          <rPr>
            <sz val="9"/>
            <color indexed="81"/>
            <rFont val="Tahoma"/>
            <family val="2"/>
          </rPr>
          <t xml:space="preserve">
Syötä kerroin muodossa, esim. 85, mikä tarkoittaa 85%:a LME-indeksistä ja/tai muista indekseistä. 
Tämän mukaan määräytyy tarjoamanne tonnihinta sarakkeessa L.</t>
        </r>
      </text>
    </comment>
    <comment ref="L23" authorId="0" shapeId="0" xr:uid="{00000000-0006-0000-0000-000005000000}">
      <text>
        <r>
          <rPr>
            <b/>
            <sz val="9"/>
            <color indexed="81"/>
            <rFont val="Tahoma"/>
            <family val="2"/>
          </rPr>
          <t>PVLOGLE:</t>
        </r>
        <r>
          <rPr>
            <sz val="9"/>
            <color indexed="81"/>
            <rFont val="Tahoma"/>
            <family val="2"/>
          </rPr>
          <t xml:space="preserve">
Tarjoamanne tonnihinta.</t>
        </r>
      </text>
    </comment>
    <comment ref="M23" authorId="0" shapeId="0" xr:uid="{00000000-0006-0000-0000-000006000000}">
      <text>
        <r>
          <rPr>
            <b/>
            <sz val="9"/>
            <color indexed="81"/>
            <rFont val="Tahoma"/>
            <family val="2"/>
          </rPr>
          <t>PVLOGLE:</t>
        </r>
        <r>
          <rPr>
            <sz val="9"/>
            <color indexed="81"/>
            <rFont val="Tahoma"/>
            <family val="2"/>
          </rPr>
          <t xml:space="preserve">
Arvio vuosittain kertyvästä määrästä on sarakkeessa M.</t>
        </r>
      </text>
    </comment>
    <comment ref="J87" authorId="0" shapeId="0" xr:uid="{00000000-0006-0000-0000-00000A000000}">
      <text>
        <r>
          <rPr>
            <b/>
            <sz val="9"/>
            <color indexed="81"/>
            <rFont val="Tahoma"/>
            <family val="2"/>
          </rPr>
          <t>PVLOGLE:</t>
        </r>
        <r>
          <rPr>
            <sz val="9"/>
            <color indexed="81"/>
            <rFont val="Tahoma"/>
            <family val="2"/>
          </rPr>
          <t xml:space="preserve">
Syötä euromääräinen vähennys muodossa, esim. 50,00
mikä tarkoittaa miinus 50,00 euroa/t vähennettynä HMS 80:20-tonnihinnasta. Tämän mukaan määräytyy tarjoamanne tonnihinta sarakkeessa L.
</t>
        </r>
      </text>
    </comment>
    <comment ref="L87" authorId="0" shapeId="0" xr:uid="{3D881E3B-B276-44BB-B7AE-F83BE9F488F9}">
      <text>
        <r>
          <rPr>
            <b/>
            <sz val="9"/>
            <color indexed="81"/>
            <rFont val="Tahoma"/>
            <family val="2"/>
          </rPr>
          <t>PVLOGLE:</t>
        </r>
        <r>
          <rPr>
            <sz val="9"/>
            <color indexed="81"/>
            <rFont val="Tahoma"/>
            <family val="2"/>
          </rPr>
          <t xml:space="preserve">
Tarjoamanne tonnihinta.</t>
        </r>
      </text>
    </comment>
    <comment ref="M87" authorId="0" shapeId="0" xr:uid="{564EC181-9059-416A-A4F9-6C0AD8CF9BAA}">
      <text>
        <r>
          <rPr>
            <b/>
            <sz val="9"/>
            <color indexed="81"/>
            <rFont val="Tahoma"/>
            <family val="2"/>
          </rPr>
          <t>PVLOGLE:</t>
        </r>
        <r>
          <rPr>
            <sz val="9"/>
            <color indexed="81"/>
            <rFont val="Tahoma"/>
            <family val="2"/>
          </rPr>
          <t xml:space="preserve">
Arvio vuosittain kertyvästä määrästä on sarakkeessa M.</t>
        </r>
      </text>
    </comment>
    <comment ref="J126" authorId="0" shapeId="0" xr:uid="{00000000-0006-0000-0000-00000D000000}">
      <text>
        <r>
          <rPr>
            <b/>
            <sz val="9"/>
            <color indexed="81"/>
            <rFont val="Tahoma"/>
            <family val="2"/>
          </rPr>
          <t>PVLOGLE:</t>
        </r>
        <r>
          <rPr>
            <sz val="9"/>
            <color indexed="81"/>
            <rFont val="Tahoma"/>
            <family val="2"/>
          </rPr>
          <t xml:space="preserve">
Syötä euromääräinen vähennys muodossa, esim. 50,00
mikä tarkoittaa miinus 50,00 euroa/t vähennettynä HMS 80:20-tonnihinnasta. Tämän mukaan määräytyy tarjoamanne tonnihinta sarakkeessa L.
</t>
        </r>
      </text>
    </comment>
    <comment ref="L126" authorId="0" shapeId="0" xr:uid="{91196745-017A-45CD-BC55-D52AA2D3587A}">
      <text>
        <r>
          <rPr>
            <b/>
            <sz val="9"/>
            <color indexed="81"/>
            <rFont val="Tahoma"/>
            <family val="2"/>
          </rPr>
          <t>PVLOGLE:</t>
        </r>
        <r>
          <rPr>
            <sz val="9"/>
            <color indexed="81"/>
            <rFont val="Tahoma"/>
            <family val="2"/>
          </rPr>
          <t xml:space="preserve">
Tarjoamanne tonnihinta.</t>
        </r>
      </text>
    </comment>
    <comment ref="M126" authorId="0" shapeId="0" xr:uid="{EFF35A51-DFFE-4FF2-9857-263C8933E5FF}">
      <text>
        <r>
          <rPr>
            <b/>
            <sz val="9"/>
            <color indexed="81"/>
            <rFont val="Tahoma"/>
            <family val="2"/>
          </rPr>
          <t>PVLOGLE:</t>
        </r>
        <r>
          <rPr>
            <sz val="9"/>
            <color indexed="81"/>
            <rFont val="Tahoma"/>
            <family val="2"/>
          </rPr>
          <t xml:space="preserve">
Arvio vuosittain kertyvästä määrästä on sarakkeessa M.</t>
        </r>
      </text>
    </comment>
    <comment ref="L173" authorId="0" shapeId="0" xr:uid="{FC6C71E3-AD0E-4C41-BA61-6B94E31A9CE5}">
      <text>
        <r>
          <rPr>
            <b/>
            <sz val="9"/>
            <color indexed="81"/>
            <rFont val="Tahoma"/>
            <family val="2"/>
          </rPr>
          <t>PVLOGLE:</t>
        </r>
        <r>
          <rPr>
            <sz val="9"/>
            <color indexed="81"/>
            <rFont val="Tahoma"/>
            <family val="2"/>
          </rPr>
          <t xml:space="preserve">
Tarjoamanne tonnihinta.</t>
        </r>
      </text>
    </comment>
    <comment ref="M173" authorId="0" shapeId="0" xr:uid="{B643E746-1FDD-480C-856F-9BE73DA03FC3}">
      <text>
        <r>
          <rPr>
            <b/>
            <sz val="9"/>
            <color indexed="81"/>
            <rFont val="Tahoma"/>
            <family val="2"/>
          </rPr>
          <t>PVLOGLE:</t>
        </r>
        <r>
          <rPr>
            <sz val="9"/>
            <color indexed="81"/>
            <rFont val="Tahoma"/>
            <family val="2"/>
          </rPr>
          <t xml:space="preserve">
Arvio vuosittain kertyvästä määrästä on sarakkeessa M.</t>
        </r>
      </text>
    </comment>
  </commentList>
</comments>
</file>

<file path=xl/sharedStrings.xml><?xml version="1.0" encoding="utf-8"?>
<sst xmlns="http://schemas.openxmlformats.org/spreadsheetml/2006/main" count="477" uniqueCount="340">
  <si>
    <t>Cu A1</t>
  </si>
  <si>
    <t xml:space="preserve"> </t>
  </si>
  <si>
    <t>Cu A2</t>
  </si>
  <si>
    <t>Cu A3</t>
  </si>
  <si>
    <t>Cu B1</t>
  </si>
  <si>
    <t>Cu muut yli 80 %</t>
  </si>
  <si>
    <t>D7: Puhtaat ammutut käsiasehylsyt</t>
  </si>
  <si>
    <t>IVA: Vanha levyromu rautavapaa</t>
  </si>
  <si>
    <t>VA:  Alumiinivalu rautavapaa</t>
  </si>
  <si>
    <t>Valurauta max. 40x40 cm</t>
  </si>
  <si>
    <t>Valurauta isokokoinen</t>
  </si>
  <si>
    <t>Teräsromu E1</t>
  </si>
  <si>
    <t>Teräsromu B1</t>
  </si>
  <si>
    <t>Teräslastu</t>
  </si>
  <si>
    <t>Lyijyromu</t>
  </si>
  <si>
    <t>(72%CuLME+28%ZnLME)*</t>
  </si>
  <si>
    <t>(63%CuLME+28%ZnLME)*</t>
  </si>
  <si>
    <t>(86%CuLME+8%SnLME)*</t>
  </si>
  <si>
    <t>Teräshylsy</t>
  </si>
  <si>
    <t>Romuajoneuvojen vastaanotto ja kierrätys</t>
  </si>
  <si>
    <t>Kassakaapit</t>
  </si>
  <si>
    <t>Renkaat ilman vanteita</t>
  </si>
  <si>
    <t>Kuvaus (FI)</t>
  </si>
  <si>
    <t>Kuvaus (EN)</t>
  </si>
  <si>
    <t>Lyijy</t>
  </si>
  <si>
    <t>Lead</t>
  </si>
  <si>
    <t>Tina</t>
  </si>
  <si>
    <t>Sn</t>
  </si>
  <si>
    <t>Ni</t>
  </si>
  <si>
    <t>Nikkeli</t>
  </si>
  <si>
    <t>Alumiiniseos</t>
  </si>
  <si>
    <t>Aluminium alloy</t>
  </si>
  <si>
    <t>Kupari</t>
  </si>
  <si>
    <t>Sinkki</t>
  </si>
  <si>
    <t>Cu</t>
  </si>
  <si>
    <t>Nickel</t>
  </si>
  <si>
    <t>Tin</t>
  </si>
  <si>
    <t>Zn</t>
  </si>
  <si>
    <t>Copper</t>
  </si>
  <si>
    <t>Zinc</t>
  </si>
  <si>
    <t>Pb</t>
  </si>
  <si>
    <t>Fe</t>
  </si>
  <si>
    <t>LME ALUMINIUM ALLOY</t>
  </si>
  <si>
    <t>Cash Seller's</t>
  </si>
  <si>
    <t>LME COPPER</t>
  </si>
  <si>
    <t>LME NICKEL</t>
  </si>
  <si>
    <t>LME TIN</t>
  </si>
  <si>
    <t>LME LEAD</t>
  </si>
  <si>
    <t>LME ZINC</t>
  </si>
  <si>
    <t>Al</t>
  </si>
  <si>
    <t>Tarjoajan nimi:</t>
  </si>
  <si>
    <t>kerroin (%)</t>
  </si>
  <si>
    <t>%</t>
  </si>
  <si>
    <t>Hinta
(EUR/t)</t>
  </si>
  <si>
    <t>Yhteensä
(EUR)</t>
  </si>
  <si>
    <t>Vähennys (EUR/t)</t>
  </si>
  <si>
    <t>Raportointi</t>
  </si>
  <si>
    <t>Vastaanotto ja luokittelu</t>
  </si>
  <si>
    <t>Käsittely, lajittelu, erottelu, seulonta, murskaus tai muu jälkikäsittely</t>
  </si>
  <si>
    <t>Energiajäte</t>
  </si>
  <si>
    <t>Kierrätyspuu</t>
  </si>
  <si>
    <t>(*) Romuajoneuvolla tarkoitetaan ajoneuvoa, joka on jätelain (646/2011) 5 §:n 1 momentissa tarkoitettu jäte, joka on toimitettava jätelain 58 §:n mukaan viralliseen kierrätysjärjestelmään.</t>
  </si>
  <si>
    <t>Rauta-/
teräsromu</t>
  </si>
  <si>
    <t>Romutustodistukset (ajoneuvot)</t>
  </si>
  <si>
    <t>Ruostumaton NiCr 304</t>
  </si>
  <si>
    <t>Haponkestävä NiCrMo 316</t>
  </si>
  <si>
    <t>Ei erillistä veloitusta.</t>
  </si>
  <si>
    <t>Päiväys:</t>
  </si>
  <si>
    <t>Asiakirja:</t>
  </si>
  <si>
    <t>:n</t>
  </si>
  <si>
    <t>Hinnoittelun pohjana olevat indeksit</t>
  </si>
  <si>
    <t>Pronssiromu</t>
  </si>
  <si>
    <t>Tämän perusteella määräytyy tarjoamanne tonnihinta. Tarjoamanne tonnihinta kerrotaan tonnimäärällä.</t>
  </si>
  <si>
    <t>Vaaralliset jätteet (mm. öljyiset nesteet, maalit, liuottimet ja muut orgaaniset jätteet)</t>
  </si>
  <si>
    <t>Ohjeet:</t>
  </si>
  <si>
    <r>
      <t xml:space="preserve">Tarjoaja täyttää </t>
    </r>
    <r>
      <rPr>
        <b/>
        <i/>
        <u/>
        <sz val="10"/>
        <rFont val="Arial"/>
        <family val="2"/>
      </rPr>
      <t>kaikki</t>
    </r>
    <r>
      <rPr>
        <b/>
        <i/>
        <sz val="10"/>
        <rFont val="Arial"/>
        <family val="2"/>
      </rPr>
      <t xml:space="preserve"> keltaiset solut.</t>
    </r>
  </si>
  <si>
    <t>Metal Bulletin Ferrous Scrap Index HMS 1&amp;2 (80:20 mix)</t>
  </si>
  <si>
    <t>Heavy melting steel scrap</t>
  </si>
  <si>
    <t>HMS 80:20</t>
  </si>
  <si>
    <t>Tina- ja sinkkiromu</t>
  </si>
  <si>
    <t>Messinkiromu, epäpuhdas</t>
  </si>
  <si>
    <t>LME PRIMARY ALUMINIUM</t>
  </si>
  <si>
    <t>Primary aluminium</t>
  </si>
  <si>
    <t>Taulukon täyttö: Ilmoittakaa 15. kohdan keltaiseen soluun euromääräinen summa, mikä vähennetään HMS 80:20-tonnihinnasta.</t>
  </si>
  <si>
    <t xml:space="preserve">Taulukon täyttö: Ilmoittakaa kaikkiin 9.-14. kohtien keltaisiin soluihin euromääräinen summa, mikä vähennetään HMS 80:20-tonnihinnasta. </t>
  </si>
  <si>
    <t>(40%CuLME+40%AlPrimaryLME)*</t>
  </si>
  <si>
    <t>Käsiaseet (saatettuna)</t>
  </si>
  <si>
    <t>Veloitus
alkaen (EUR/t)</t>
  </si>
  <si>
    <t>Veloitus enintään
(EUR/t)</t>
  </si>
  <si>
    <t>Raskaat aseet, jotka Toimittaja
tekee ampumakelvottomaksi</t>
  </si>
  <si>
    <t>Raskaat aseet, jotka Puolustusvoimat
tekee ampumakelvottomaksi</t>
  </si>
  <si>
    <t>Ammuskuoret (maastosta magneetilla kerätyt erät, saattavat sisältää maa-ainesjäämiä)</t>
  </si>
  <si>
    <t>Ammuskuoret kuparijohtorenkaineen</t>
  </si>
  <si>
    <t>Ammuskuoret ilman johtorenkaita</t>
  </si>
  <si>
    <t>Punnistus ja -todistukset</t>
  </si>
  <si>
    <t>Tarjoajan on tarvittaessa otettava palveluista aiheutuvat kustannukset huomioon em. osioiden hintoja määriteltäessä.</t>
  </si>
  <si>
    <t>Huom. Tähän osioon annettuja hintoja ei huomioida kohdan 17. Kokonaishintaa laskettaessa.</t>
  </si>
  <si>
    <t>Taulukon täyttö: Ilmoittakaa 18. kohdan keltaisiin soluihin euromääräinen summa per tonni (alv 0%), mikä mahdollisesti veloitetaan.</t>
  </si>
  <si>
    <t xml:space="preserve">Pientoimitus- ja laskutuslisät </t>
  </si>
  <si>
    <t xml:space="preserve">               yli 60 %</t>
  </si>
  <si>
    <t xml:space="preserve">               yli 40 %</t>
  </si>
  <si>
    <t xml:space="preserve">             alle 40 %</t>
  </si>
  <si>
    <t>D4-D6: Tykinhylsyt Si alle 0,02 %</t>
  </si>
  <si>
    <t>Messinkiromu, sekalainen</t>
  </si>
  <si>
    <t>VC: Rautapitoinen valu/leike Fe yli 50 %</t>
  </si>
  <si>
    <t>IA:   Levy/leike, puhdas</t>
  </si>
  <si>
    <t>IE:   Al-lanka, puhdas</t>
  </si>
  <si>
    <t>IIC:  Profiiliromu, päällystämätön</t>
  </si>
  <si>
    <t>(40%CuLME+40%HMS 80:20)*</t>
  </si>
  <si>
    <t>1.</t>
  </si>
  <si>
    <t>KUPARIROMU</t>
  </si>
  <si>
    <t>1.1</t>
  </si>
  <si>
    <t>3.3</t>
  </si>
  <si>
    <t>1.2</t>
  </si>
  <si>
    <t>1.3</t>
  </si>
  <si>
    <t>1.4</t>
  </si>
  <si>
    <t>1.5</t>
  </si>
  <si>
    <t>1.6</t>
  </si>
  <si>
    <t>1.7</t>
  </si>
  <si>
    <t>1.8</t>
  </si>
  <si>
    <t>2.</t>
  </si>
  <si>
    <t>2.1</t>
  </si>
  <si>
    <t>3.</t>
  </si>
  <si>
    <t>3.1</t>
  </si>
  <si>
    <t>3.2</t>
  </si>
  <si>
    <t>3.4</t>
  </si>
  <si>
    <t>MESSINKIROMU</t>
  </si>
  <si>
    <t>PRONSSIROMU</t>
  </si>
  <si>
    <t>4.</t>
  </si>
  <si>
    <t>ALUMIINIROMU</t>
  </si>
  <si>
    <t>5.</t>
  </si>
  <si>
    <t>KAAPELIT</t>
  </si>
  <si>
    <t>5.1</t>
  </si>
  <si>
    <t>5.2</t>
  </si>
  <si>
    <t>5.3</t>
  </si>
  <si>
    <t>5.4</t>
  </si>
  <si>
    <t>5.5</t>
  </si>
  <si>
    <t>4.1</t>
  </si>
  <si>
    <t>4.2</t>
  </si>
  <si>
    <t>4.3</t>
  </si>
  <si>
    <t>4.4</t>
  </si>
  <si>
    <t>4.5</t>
  </si>
  <si>
    <t>4.6</t>
  </si>
  <si>
    <t>4.7</t>
  </si>
  <si>
    <t>4.8</t>
  </si>
  <si>
    <t>6.</t>
  </si>
  <si>
    <t>RUOSTUMATON JA HAPONKESTÄVÄ TERÄSROMU</t>
  </si>
  <si>
    <t>6.1</t>
  </si>
  <si>
    <t>6.2</t>
  </si>
  <si>
    <t>7.</t>
  </si>
  <si>
    <t>7.1</t>
  </si>
  <si>
    <t>7.2</t>
  </si>
  <si>
    <t>8.</t>
  </si>
  <si>
    <t>8.1</t>
  </si>
  <si>
    <t xml:space="preserve">LYIJY, TINA JA SINKKIROMU </t>
  </si>
  <si>
    <t>a</t>
  </si>
  <si>
    <t>b</t>
  </si>
  <si>
    <t>c</t>
  </si>
  <si>
    <t>d</t>
  </si>
  <si>
    <t>e</t>
  </si>
  <si>
    <t>f</t>
  </si>
  <si>
    <t>g</t>
  </si>
  <si>
    <t>h</t>
  </si>
  <si>
    <t>Ref #</t>
  </si>
  <si>
    <t>9.</t>
  </si>
  <si>
    <t>VALURAUTAROMU</t>
  </si>
  <si>
    <t>Lyijyakut</t>
  </si>
  <si>
    <t>15.</t>
  </si>
  <si>
    <t>ROMUAJONEUVOT (*)</t>
  </si>
  <si>
    <t>15.1</t>
  </si>
  <si>
    <t>16.</t>
  </si>
  <si>
    <t>Muut palveluveloitukset</t>
  </si>
  <si>
    <t>16.1</t>
  </si>
  <si>
    <t>16.2</t>
  </si>
  <si>
    <t>16.3</t>
  </si>
  <si>
    <t>16.4</t>
  </si>
  <si>
    <t>16.5</t>
  </si>
  <si>
    <t>16.6</t>
  </si>
  <si>
    <t>16.7</t>
  </si>
  <si>
    <t>16.8</t>
  </si>
  <si>
    <t>16.9</t>
  </si>
  <si>
    <t>16.10</t>
  </si>
  <si>
    <t>16.11</t>
  </si>
  <si>
    <t>17.</t>
  </si>
  <si>
    <t>Kokonaishinta, yhteensä (EUR alv 0%)</t>
  </si>
  <si>
    <t>18.</t>
  </si>
  <si>
    <t>Muu materiaali ja jätteet</t>
  </si>
  <si>
    <t>19.</t>
  </si>
  <si>
    <t>19.1</t>
  </si>
  <si>
    <t>19.2</t>
  </si>
  <si>
    <t>20.</t>
  </si>
  <si>
    <r>
      <rPr>
        <b/>
        <sz val="10"/>
        <rFont val="Arial"/>
        <family val="2"/>
      </rPr>
      <t>Lisätiedot:</t>
    </r>
    <r>
      <rPr>
        <b/>
        <i/>
        <sz val="10"/>
        <rFont val="Arial"/>
        <family val="2"/>
      </rPr>
      <t xml:space="preserve"> </t>
    </r>
    <r>
      <rPr>
        <b/>
        <i/>
        <vertAlign val="superscript"/>
        <sz val="10"/>
        <rFont val="Arial"/>
        <family val="2"/>
      </rPr>
      <t/>
    </r>
  </si>
  <si>
    <t>14.</t>
  </si>
  <si>
    <t>MUU METALLIROMU/-JÄTE</t>
  </si>
  <si>
    <t>13.</t>
  </si>
  <si>
    <t>ASEROMU</t>
  </si>
  <si>
    <t>10.</t>
  </si>
  <si>
    <t>11.</t>
  </si>
  <si>
    <t>12.</t>
  </si>
  <si>
    <t>TERÄSROMU</t>
  </si>
  <si>
    <t>POLTTORUMPUJÄTE</t>
  </si>
  <si>
    <t xml:space="preserve">KOEAMMUSVALUROMU </t>
  </si>
  <si>
    <t>9.2</t>
  </si>
  <si>
    <t>9.1</t>
  </si>
  <si>
    <t>10.1</t>
  </si>
  <si>
    <t>11.1</t>
  </si>
  <si>
    <t>16.12</t>
  </si>
  <si>
    <t>Lajittelematon teräsromu</t>
  </si>
  <si>
    <t>Kuormien mukana toimitettavat vähäiset määrät (alle 5 % nettopainosta) muuta materiaalia, mm. puisia, pahvisia tai muovisia pakkausmateriaaleja.</t>
  </si>
  <si>
    <t>Kumia ja terästä sisältävä romu, esim.
telakuorma-autojen telamatot</t>
  </si>
  <si>
    <t>13.1</t>
  </si>
  <si>
    <t>13.2</t>
  </si>
  <si>
    <t>13.3</t>
  </si>
  <si>
    <t>12.1</t>
  </si>
  <si>
    <t>12.2</t>
  </si>
  <si>
    <t>12.3</t>
  </si>
  <si>
    <t>12.4</t>
  </si>
  <si>
    <t>12.5</t>
  </si>
  <si>
    <t>12.6</t>
  </si>
  <si>
    <t>12.7</t>
  </si>
  <si>
    <t>12.8</t>
  </si>
  <si>
    <t>12.9</t>
  </si>
  <si>
    <t>12.10</t>
  </si>
  <si>
    <t>12.11</t>
  </si>
  <si>
    <t>14.1</t>
  </si>
  <si>
    <t>14.2</t>
  </si>
  <si>
    <t>Renkaat vanteiden kanssa</t>
  </si>
  <si>
    <t>Rikki-, kipsi-, betoni- tai hiekkatäytteisiä harjoituskranaatteja</t>
  </si>
  <si>
    <t>Selvyyden vuoksi mainittakoon, että 16. kohdan palveluista ei ole erikseen mahdollisuutta laskuttaa Puolustusvoimia.</t>
  </si>
  <si>
    <t>Rakennusperäinen jäte</t>
  </si>
  <si>
    <t>Todennettavissa olevien kustannuksien mukaisesti.</t>
  </si>
  <si>
    <t>Muut veloitukselliset materiaalit ja jätelajikkeet</t>
  </si>
  <si>
    <t>18.1</t>
  </si>
  <si>
    <t>18.2</t>
  </si>
  <si>
    <t>18.3</t>
  </si>
  <si>
    <t>18.4</t>
  </si>
  <si>
    <t>18.5</t>
  </si>
  <si>
    <t>18.6</t>
  </si>
  <si>
    <t>18.7</t>
  </si>
  <si>
    <t>18.8</t>
  </si>
  <si>
    <t>Paine- tai kreosoottikyllästetty puu</t>
  </si>
  <si>
    <t>Tarjouspyyntö BV19729, Liite 1 - Hintataulukko</t>
  </si>
  <si>
    <t>Sopimusnumero PVSOP 721/2025, Liite 1</t>
  </si>
  <si>
    <t>Elokuu 2025</t>
  </si>
  <si>
    <t>Seurantajakso</t>
  </si>
  <si>
    <t>Noteeraus 
(kk-keskiarvo / Monthly average)</t>
  </si>
  <si>
    <t>Käsiaseiden hylsyistä (saattaa sisältää ehjännäköisiä patruunoita, jokaisesta erästä annetaan vaarattomuustodistus Puolustusvoimien toimesta)</t>
  </si>
  <si>
    <t>Keräysvälineet sisältäen mm. vaihto-/keräyslavat, -astiat, -häkit, -kontit (tarvittaessa kannellisina ja/tai lukittavina), sekä niiden vaihdot.</t>
  </si>
  <si>
    <t>Nouto, sis. kuormaus- ja kuljetuspalvelu (NOL Toimipiste FIN01), ml. kouranoudot</t>
  </si>
  <si>
    <t>Tuhoamistodistukset (esim. vaunukalusto)</t>
  </si>
  <si>
    <t>Koulutus, koulutusmateriaalit ja neuvonta</t>
  </si>
  <si>
    <r>
      <t xml:space="preserve">Määrä </t>
    </r>
    <r>
      <rPr>
        <b/>
        <vertAlign val="superscript"/>
        <sz val="10"/>
        <rFont val="Arial"/>
        <family val="2"/>
      </rPr>
      <t>(1)</t>
    </r>
    <r>
      <rPr>
        <b/>
        <sz val="10"/>
        <rFont val="Arial"/>
        <family val="2"/>
      </rPr>
      <t xml:space="preserve">
(t/vuosi)</t>
    </r>
  </si>
  <si>
    <t>MB-STE-0420, 
fob Rotterdam export</t>
  </si>
  <si>
    <t>https://www.lme.com/Market-data/Reports-and-data/Monthly-averages
https://www.fastmarkets.com/commodity-prices/steel-scrap-hms-1-and-2-8020-mix-fob-rotterdam-dollar-tonne-mb-ste-0420/</t>
  </si>
  <si>
    <t>Lähteitä:</t>
  </si>
  <si>
    <t>Muut lisämaksut ja -veloitukset, mitä ei ole tarjouksessa ilmoitettu
ja sopijapuolet hyväksyneet.</t>
  </si>
  <si>
    <t>M- ja N-luokan ajoneuvot ja muut vastaavat</t>
  </si>
  <si>
    <t>Laskutus perustuu aina vastaanotossa punnittuihin määriin. Kaikki tämän hintataulukon hinnat ovat alv 0%.</t>
  </si>
  <si>
    <r>
      <rPr>
        <b/>
        <i/>
        <vertAlign val="superscript"/>
        <sz val="10"/>
        <rFont val="Arial"/>
        <family val="2"/>
      </rPr>
      <t>(1)</t>
    </r>
    <r>
      <rPr>
        <b/>
        <i/>
        <sz val="10"/>
        <rFont val="Arial"/>
        <family val="2"/>
      </rPr>
      <t>Arvio vuosittain kertyvästä määrästä on sarakkeessa M.  Asiakas ei sitoudu ilmoittamiinsa arviomääriin.</t>
    </r>
  </si>
  <si>
    <t>SER/WEEE-materiaali sisältää Toimipisteille kertyviä sähköllä toimivia laitteita, esimerkiksi atk-laitteita, kodinkoneita, toimistokoneita ja muuta hylättyä ja käytöstä poistettua sähköteknistä laiteistoa ja elektroniikkaromua.</t>
  </si>
  <si>
    <r>
      <rPr>
        <b/>
        <u/>
        <sz val="10"/>
        <rFont val="Arial"/>
        <family val="2"/>
      </rPr>
      <t>OPTIOT</t>
    </r>
    <r>
      <rPr>
        <b/>
        <sz val="10"/>
        <rFont val="Arial"/>
        <family val="2"/>
      </rPr>
      <t>:</t>
    </r>
  </si>
  <si>
    <t>Optio#1: SER/WEEE-materiaalin vastaanotto ja kierrätys</t>
  </si>
  <si>
    <t>Optio#2: Muun akkuromun vastaanotto ja kierrätys</t>
  </si>
  <si>
    <t>Muut akkutyypit ja paristot</t>
  </si>
  <si>
    <t>Sähkö- ja elektroniikkalaiteromu (SER/WEEE-materiaali)</t>
  </si>
  <si>
    <r>
      <t xml:space="preserve">Tämä kohta sisällä kaikki muut Toimipisteille kertyvät akut ja paristot, esimerkiksi Li-ion-akut,
</t>
    </r>
    <r>
      <rPr>
        <u/>
        <sz val="10"/>
        <rFont val="Arial"/>
        <family val="2"/>
      </rPr>
      <t>poislukien lyijyakut</t>
    </r>
    <r>
      <rPr>
        <sz val="10"/>
        <rFont val="Arial"/>
        <family val="2"/>
      </rPr>
      <t>, jotka on eritelty kohdassa 8.1.</t>
    </r>
  </si>
  <si>
    <t>Romumyyntisopimuksen puitteissa ei ole tarkoitus toimittaa laajamittaisesti muita materiaaleja eikä vaarallisia jätteitä, joille Puolustusvoimilla on omat puitesopimuksensa. On kuitenkin mahdollista, että joissain tapauksissa toimitetut romuerät saattavat sisältää alla mainittuja jakeita, mutta Myyjä ei sitoutu määriin. Tarjoajien hinnat saattavat myös vaihdella alueellisesti ja tapauskohtaisesti. Siksi Tarjoajia pyydetään antamaan euromääräiset alkaen- ja enintään-hinnat, mitkä voivat olla joissain tapauksissa samat. Vaihtoehtoisesti voitte myös kirjoittaa molempiin soluihin "0,00", jos ette veloita, ettekä hyvitä mainituista jakeista, eli tällöin sitoudutte ottamaan ne vastaan veloituksetta.</t>
  </si>
  <si>
    <t>Vaihtoehto a) voitte myös kirjoittaa keltaisiin soluun/soluihin "Ei", jos ette halua tarjota optiosta/optioista mitään; tai</t>
  </si>
  <si>
    <t>Vaihtoehto b) voitte myös kirjoittaa keltaisiin soluun/soluihin "0,00", jos ette veloita, ettekä hyvitä mainituista jakeista, eli tällöin sitoudutte ottamaan ne vastaan veloituksetta.</t>
  </si>
  <si>
    <t>Tarjous [Tarjoajan oma tarjousnumero/viite]</t>
  </si>
  <si>
    <t>Tätä lomaketta välilehtineen ei saa millään tavoin muuttaa. Tarjous voidaan joutua hylkäämään, jos lomaketta muutetaan tai mikäli se on täytetty puutteellisesti tai vastoin annettuja ohjeita. Jos hintoja ei ole ilmoitettu, tarjous voidaan joutua hylkäämään.</t>
  </si>
  <si>
    <t>Ohje: Tarjoajan tulee huomioida myös kaikki muut Ohje-välilehdellä annetut ohjeet tämän taulukon täyttämiseen ja hinnoitteluun liittyen.</t>
  </si>
  <si>
    <t>Hintataulukon täyttöohje</t>
  </si>
  <si>
    <t>Hinnoittelussa huomioitavaa</t>
  </si>
  <si>
    <t xml:space="preserve">PYYNTÖ OSTOTARJOUKSISTA KOSKIEN PUOLUSTUSVOIMILLE KERTYVÄÄ ROMUMETALLIA JA ROMUAJONEUVOJA </t>
  </si>
  <si>
    <t>Tarjouspyyntö: BV19729</t>
  </si>
  <si>
    <t>Puolustusvoimien logistiikkalaitos</t>
  </si>
  <si>
    <t>Tarjoajan tulee täyttää pyydetyt tiedot keltaisella merkittyihin kohtiin. Kaikki hinnat tulee ilmoittaa euromääräisinä ilman arvonlisäveroa. Hinnat tai muut tiedot, esim. %-kertoimet, tulee ilmoittaa kussakin kohdassa/alakohdassa pyydetyllä tavalla. Tarjoajan tulee tarkastaa, että hintataulukossa tarjottu tonnihinta vastaa Tarjoajan lajikkeesta tarjoamaa/veloittamaa hintaa, eikä Tarjoaja myöhemmin voi vedota väärin perustein tai virheellisesti ilmoitettuun hintaan.</t>
  </si>
  <si>
    <t>Mikäli Tarjoaja ei kuitenkaan ilmoita hintaa/hintoja optiokohdassa, se ei johda pääasiallisen tarjouksen hylkäämiseen.</t>
  </si>
  <si>
    <t>Taulukon täyttö: Ilmoittakaa 19. kohdan keltaisiin soluihin euromääräinen summa, mikä on tarjoamanne tonnihinta.</t>
  </si>
  <si>
    <t>Salassapito</t>
  </si>
  <si>
    <t>Tarjoajan tulee täyttää välilehti "Liite 1b - Hintataulukko" osallistuessaan tarjouskilpailuun.</t>
  </si>
  <si>
    <t>Tarjoajan yksityiskohtaisilla hintatiedoilla täydentämä "Liite 1b - Hintataulukko" luokitellaan salassa pidettäväksi julkisuuslain (621/1999) 24 §:n 1 momentin 20 kohdan perusteella niiden periaatteiden mukaisesti, mitä tarjouspyynnössä ja sopimusluonnoksessa/solmitussa sopimuksessa on todettu. Vastaavasti sellainen "Liite 1b - Hintataulukko":n versio, mistä on piilotettu Tarjoajan yksityiskohtaiset hintatiedot ja joka sisältää pelkän kokonaishinnan, on julkinen.</t>
  </si>
  <si>
    <t>Liite 1b - Hintataulukko</t>
  </si>
  <si>
    <t>Tarjouspyynnön ehtojen mukaisesti Asiakas pidättää oikeuden hyväksyä tai hylätä optiona tarjottaviin kohtiin tulleet tarjoukset.</t>
  </si>
  <si>
    <t>Primäärinen alumiini</t>
  </si>
  <si>
    <t>Cu - Generaattorit</t>
  </si>
  <si>
    <t>Cu - Sähkömoottorit, alle 25 cm</t>
  </si>
  <si>
    <t>Cu - Sähkömoottorit, yli 25 cm</t>
  </si>
  <si>
    <t>4.9</t>
  </si>
  <si>
    <t>Alumiinihylsy</t>
  </si>
  <si>
    <t>4.10</t>
  </si>
  <si>
    <t>IVB: Vanha levyromu Fe-pitoisuus alle 3 %</t>
  </si>
  <si>
    <t>IVB: Vanha levyromu Fe-pitoisuus alle 10 %</t>
  </si>
  <si>
    <t>VB: Alumiinivalu Fe alle 3%</t>
  </si>
  <si>
    <t xml:space="preserve">Leikattavat vaijerit ja verkot </t>
  </si>
  <si>
    <t>12.12</t>
  </si>
  <si>
    <t>Sekapelti, murskattava LK3, jäte max 20 %</t>
  </si>
  <si>
    <t xml:space="preserve">Sekapelti, murskattava puhdas LK1, jäte max 3% </t>
  </si>
  <si>
    <t>18.9</t>
  </si>
  <si>
    <t>Tuhottavat lasikuituiset/muoviset tuotteet</t>
  </si>
  <si>
    <t>Sovitaan tapauskohtaisesti (toimituspäivän spot-hinnoittelu)</t>
  </si>
  <si>
    <t>Metallipakkaukset (ruoan säilytykseen käytetyt)</t>
  </si>
  <si>
    <t>14.3</t>
  </si>
  <si>
    <t>Kaasupullot ja muut painesäiliöt</t>
  </si>
  <si>
    <t>Cu - Laturit, startit</t>
  </si>
  <si>
    <t>SER (WEEE) -kaapeli</t>
  </si>
  <si>
    <t>Sekakaapeli Cu - Al</t>
  </si>
  <si>
    <t>Sekakaapeli Cu - Fe</t>
  </si>
  <si>
    <t>SER (WEEE) -valokuitukaapeli</t>
  </si>
  <si>
    <t>Kaapeli Cu 36-40 %</t>
  </si>
  <si>
    <t>Kaapeli Cu 31-35 %</t>
  </si>
  <si>
    <t>Kaapeli Cu 41-45 %</t>
  </si>
  <si>
    <t>Kaapeli Cu 46-50 %</t>
  </si>
  <si>
    <t>Kaapeli Cu yli 50 %</t>
  </si>
  <si>
    <t>Kaapeli Al 60 %</t>
  </si>
  <si>
    <t>Puhelinkaapeli Fe</t>
  </si>
  <si>
    <t>Rasvakaapeli Cu</t>
  </si>
  <si>
    <t>5.6</t>
  </si>
  <si>
    <t>5.7</t>
  </si>
  <si>
    <t>5.8</t>
  </si>
  <si>
    <t>5.9</t>
  </si>
  <si>
    <t>5.10</t>
  </si>
  <si>
    <t>5.11</t>
  </si>
  <si>
    <t>5.12</t>
  </si>
  <si>
    <t>(CuLME)*</t>
  </si>
  <si>
    <t>(AlPrimaryLME)*</t>
  </si>
  <si>
    <t>(HMS 80:20)*</t>
  </si>
  <si>
    <t>(1/3*CuLME+1/3*AlPrimaryLME+1/3*HMS 80:20)*</t>
  </si>
  <si>
    <t>(AlLME)*</t>
  </si>
  <si>
    <t>(NiLME)*</t>
  </si>
  <si>
    <t>(PbLME)*</t>
  </si>
  <si>
    <t>Hintojen antamisessa Tarjoajan on huomioitava tarjouspyyntöasiakirja sekä sen liitteenä oleva sopimusmallin hintoja koskevat sopimusehdot. Tarjouspyynnön julkaisemisen jälkeen tarjoajien esittämiin kysymyksiin annetuissa vastauksissa voidaan myös antaa tarkentavia lisäohjeita, jotka vaikuttavat hintataulukon täyttämiseen.</t>
  </si>
  <si>
    <t>Tarjousvaiheessa käytetään arvioituja tonnimääriä. Sopimuskautena ja mahdollisena optiokautena laskutus tapahtuu todennettujen ja punnittujen painojen mukaisesti.</t>
  </si>
  <si>
    <t>AKKUROMU JA MUU METALLIKOMPONENTTIROMU</t>
  </si>
  <si>
    <t>8.2</t>
  </si>
  <si>
    <t>8.3</t>
  </si>
  <si>
    <t>8.4</t>
  </si>
  <si>
    <t>8.5</t>
  </si>
  <si>
    <t>Taulukon täyttö: Ilmoittakaa kaikkiin 1.-8. kohtien keltaisiin soluihin hinta prosentteina LME-indeksistä ja/tai muista mainituista indekseistä.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</si>
</sst>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164" formatCode="#,##0.00_ ;[Red]\-#,##0.00\ "/>
    <numFmt numFmtId="165" formatCode="0.00000"/>
    <numFmt numFmtId="166" formatCode="0.0"/>
  </numFmts>
  <fonts count="18" x14ac:knownFonts="1">
    <font>
      <sz val="10"/>
      <name val="Arial"/>
    </font>
    <font>
      <sz val="8"/>
      <name val="Arial"/>
      <family val="2"/>
    </font>
    <font>
      <b/>
      <sz val="10"/>
      <name val="Arial"/>
      <family val="2"/>
    </font>
    <font>
      <sz val="10"/>
      <name val="Arial"/>
      <family val="2"/>
    </font>
    <font>
      <sz val="10"/>
      <name val="Arial"/>
      <family val="2"/>
    </font>
    <font>
      <sz val="10"/>
      <color rgb="FFFF0000"/>
      <name val="Arial"/>
      <family val="2"/>
    </font>
    <font>
      <sz val="10"/>
      <color rgb="FF0070C0"/>
      <name val="Arial"/>
      <family val="2"/>
    </font>
    <font>
      <b/>
      <sz val="10"/>
      <color rgb="FF0070C0"/>
      <name val="Arial"/>
      <family val="2"/>
    </font>
    <font>
      <b/>
      <u/>
      <sz val="14"/>
      <name val="Arial"/>
      <family val="2"/>
    </font>
    <font>
      <sz val="9"/>
      <color indexed="81"/>
      <name val="Tahoma"/>
      <family val="2"/>
    </font>
    <font>
      <b/>
      <sz val="9"/>
      <color indexed="81"/>
      <name val="Tahoma"/>
      <family val="2"/>
    </font>
    <font>
      <b/>
      <i/>
      <sz val="10"/>
      <name val="Arial"/>
      <family val="2"/>
    </font>
    <font>
      <b/>
      <i/>
      <vertAlign val="superscript"/>
      <sz val="10"/>
      <name val="Arial"/>
      <family val="2"/>
    </font>
    <font>
      <b/>
      <i/>
      <u/>
      <sz val="10"/>
      <name val="Arial"/>
      <family val="2"/>
    </font>
    <font>
      <b/>
      <u/>
      <sz val="10"/>
      <name val="Arial"/>
      <family val="2"/>
    </font>
    <font>
      <b/>
      <sz val="10"/>
      <color rgb="FFFF0000"/>
      <name val="Arial"/>
      <family val="2"/>
    </font>
    <font>
      <b/>
      <vertAlign val="superscript"/>
      <sz val="10"/>
      <name val="Arial"/>
      <family val="2"/>
    </font>
    <font>
      <u/>
      <sz val="10"/>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double">
        <color indexed="64"/>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3" fillId="0" borderId="0"/>
  </cellStyleXfs>
  <cellXfs count="173">
    <xf numFmtId="0" fontId="0" fillId="0" borderId="0" xfId="0"/>
    <xf numFmtId="0" fontId="0" fillId="2" borderId="11" xfId="0" applyNumberFormat="1" applyFill="1" applyBorder="1" applyProtection="1">
      <protection locked="0"/>
    </xf>
    <xf numFmtId="2" fontId="0" fillId="2" borderId="11" xfId="0" applyNumberFormat="1" applyFill="1" applyBorder="1" applyProtection="1">
      <protection locked="0"/>
    </xf>
    <xf numFmtId="0" fontId="3" fillId="2" borderId="11" xfId="0" applyNumberFormat="1" applyFont="1" applyFill="1" applyBorder="1" applyProtection="1">
      <protection locked="0"/>
    </xf>
    <xf numFmtId="0" fontId="0" fillId="3" borderId="0" xfId="0" applyFill="1"/>
    <xf numFmtId="9" fontId="0" fillId="3" borderId="0" xfId="0" applyNumberFormat="1" applyFill="1"/>
    <xf numFmtId="0" fontId="3" fillId="3" borderId="0" xfId="0" applyFont="1" applyFill="1"/>
    <xf numFmtId="165" fontId="0" fillId="3" borderId="0" xfId="0" applyNumberFormat="1" applyFill="1"/>
    <xf numFmtId="166" fontId="0" fillId="3" borderId="0" xfId="0" applyNumberFormat="1" applyFill="1"/>
    <xf numFmtId="0" fontId="2" fillId="3" borderId="0" xfId="0" applyFont="1" applyFill="1"/>
    <xf numFmtId="0" fontId="6" fillId="3" borderId="0" xfId="0" quotePrefix="1" applyFont="1" applyFill="1"/>
    <xf numFmtId="0" fontId="4" fillId="3" borderId="0" xfId="0" applyFont="1" applyFill="1"/>
    <xf numFmtId="2" fontId="0" fillId="3" borderId="0" xfId="0" applyNumberFormat="1" applyFill="1"/>
    <xf numFmtId="2" fontId="2" fillId="3" borderId="0" xfId="0" applyNumberFormat="1" applyFont="1" applyFill="1" applyAlignment="1">
      <alignment horizontal="right"/>
    </xf>
    <xf numFmtId="8" fontId="0" fillId="3" borderId="0" xfId="0" applyNumberFormat="1" applyFill="1"/>
    <xf numFmtId="164" fontId="2" fillId="3" borderId="0" xfId="0" applyNumberFormat="1" applyFont="1" applyFill="1"/>
    <xf numFmtId="8" fontId="2" fillId="3" borderId="0" xfId="0" applyNumberFormat="1" applyFont="1" applyFill="1"/>
    <xf numFmtId="0" fontId="5" fillId="3" borderId="0" xfId="0" applyFont="1" applyFill="1"/>
    <xf numFmtId="2" fontId="3" fillId="2" borderId="11" xfId="0" quotePrefix="1" applyNumberFormat="1" applyFont="1" applyFill="1" applyBorder="1" applyProtection="1">
      <protection locked="0"/>
    </xf>
    <xf numFmtId="0" fontId="2" fillId="3" borderId="23" xfId="1" applyFont="1" applyFill="1" applyBorder="1" applyAlignment="1">
      <alignment vertical="top" wrapText="1"/>
    </xf>
    <xf numFmtId="0" fontId="2" fillId="3" borderId="24" xfId="1" applyFont="1" applyFill="1" applyBorder="1" applyAlignment="1">
      <alignment vertical="top" wrapText="1"/>
    </xf>
    <xf numFmtId="0" fontId="14" fillId="3" borderId="24" xfId="1" applyFont="1" applyFill="1" applyBorder="1" applyAlignment="1">
      <alignment vertical="top" wrapText="1"/>
    </xf>
    <xf numFmtId="0" fontId="3" fillId="3" borderId="24" xfId="0" applyFont="1" applyFill="1" applyBorder="1" applyAlignment="1">
      <alignment wrapText="1"/>
    </xf>
    <xf numFmtId="0" fontId="3" fillId="3" borderId="24" xfId="0" applyFont="1" applyFill="1" applyBorder="1" applyAlignment="1">
      <alignment vertical="center" wrapText="1"/>
    </xf>
    <xf numFmtId="0" fontId="3" fillId="3" borderId="24" xfId="0" applyFont="1" applyFill="1" applyBorder="1" applyAlignment="1">
      <alignment wrapText="1" readingOrder="1"/>
    </xf>
    <xf numFmtId="0" fontId="3" fillId="3" borderId="24" xfId="0" applyFont="1" applyFill="1" applyBorder="1"/>
    <xf numFmtId="0" fontId="3" fillId="3" borderId="25" xfId="0" applyFont="1" applyFill="1" applyBorder="1"/>
    <xf numFmtId="0" fontId="14" fillId="3" borderId="24" xfId="0" applyFont="1" applyFill="1" applyBorder="1"/>
    <xf numFmtId="0" fontId="0" fillId="3" borderId="0" xfId="0" applyFill="1" applyProtection="1"/>
    <xf numFmtId="0" fontId="2" fillId="3" borderId="0" xfId="0" applyFont="1" applyFill="1" applyProtection="1"/>
    <xf numFmtId="0" fontId="8" fillId="3" borderId="0" xfId="0" applyFont="1" applyFill="1" applyProtection="1"/>
    <xf numFmtId="0" fontId="5" fillId="3" borderId="0" xfId="0" applyFont="1" applyFill="1" applyProtection="1"/>
    <xf numFmtId="0" fontId="2" fillId="3" borderId="1" xfId="0" applyFont="1" applyFill="1" applyBorder="1" applyProtection="1"/>
    <xf numFmtId="0" fontId="11" fillId="3" borderId="0" xfId="0" applyFont="1" applyFill="1" applyProtection="1"/>
    <xf numFmtId="0" fontId="11" fillId="3" borderId="0" xfId="0" applyFont="1" applyFill="1" applyAlignment="1" applyProtection="1">
      <alignment horizontal="right"/>
    </xf>
    <xf numFmtId="14" fontId="3" fillId="3" borderId="18" xfId="0" applyNumberFormat="1" applyFont="1" applyFill="1" applyBorder="1" applyProtection="1"/>
    <xf numFmtId="0" fontId="2" fillId="3" borderId="0" xfId="0" applyFont="1" applyFill="1" applyAlignment="1" applyProtection="1">
      <alignment horizontal="right"/>
    </xf>
    <xf numFmtId="0" fontId="3" fillId="3" borderId="0" xfId="0" applyFont="1" applyFill="1" applyProtection="1"/>
    <xf numFmtId="0" fontId="3" fillId="0" borderId="15" xfId="0" applyFont="1" applyBorder="1" applyProtection="1"/>
    <xf numFmtId="0" fontId="3" fillId="3" borderId="0" xfId="0" applyFont="1" applyFill="1" applyBorder="1" applyAlignment="1" applyProtection="1">
      <alignment horizontal="left"/>
    </xf>
    <xf numFmtId="0" fontId="5" fillId="3" borderId="0" xfId="0" applyFont="1" applyFill="1" applyBorder="1" applyAlignment="1" applyProtection="1">
      <alignment horizontal="left"/>
    </xf>
    <xf numFmtId="0" fontId="3" fillId="3" borderId="0" xfId="0" applyFont="1" applyFill="1" applyBorder="1" applyProtection="1"/>
    <xf numFmtId="0" fontId="11" fillId="4" borderId="1" xfId="0" applyFont="1" applyFill="1" applyBorder="1" applyAlignment="1" applyProtection="1">
      <alignment wrapText="1"/>
    </xf>
    <xf numFmtId="0" fontId="2" fillId="4" borderId="1" xfId="0" applyFont="1" applyFill="1" applyBorder="1" applyAlignment="1" applyProtection="1">
      <alignment wrapText="1"/>
    </xf>
    <xf numFmtId="0" fontId="0" fillId="4" borderId="0" xfId="0" applyFill="1" applyProtection="1"/>
    <xf numFmtId="0" fontId="2" fillId="4" borderId="1" xfId="0" applyFont="1" applyFill="1" applyBorder="1" applyAlignment="1" applyProtection="1">
      <alignment horizontal="right" wrapText="1"/>
    </xf>
    <xf numFmtId="0" fontId="2" fillId="3" borderId="1" xfId="0" applyFont="1" applyFill="1" applyBorder="1" applyAlignment="1" applyProtection="1">
      <alignment vertical="top"/>
    </xf>
    <xf numFmtId="0" fontId="3" fillId="3" borderId="1" xfId="0" applyFont="1" applyFill="1" applyBorder="1" applyProtection="1"/>
    <xf numFmtId="17" fontId="3" fillId="3" borderId="1" xfId="0" quotePrefix="1" applyNumberFormat="1" applyFont="1" applyFill="1" applyBorder="1" applyProtection="1"/>
    <xf numFmtId="0" fontId="3" fillId="3" borderId="17" xfId="0" applyFont="1" applyFill="1" applyBorder="1" applyProtection="1"/>
    <xf numFmtId="0" fontId="3" fillId="3" borderId="16" xfId="0" applyFont="1" applyFill="1" applyBorder="1" applyProtection="1"/>
    <xf numFmtId="2" fontId="2" fillId="3" borderId="1" xfId="0" applyNumberFormat="1" applyFont="1" applyFill="1" applyBorder="1" applyAlignment="1" applyProtection="1">
      <alignment horizontal="right"/>
    </xf>
    <xf numFmtId="0" fontId="15" fillId="3" borderId="0" xfId="0" applyFont="1" applyFill="1" applyAlignment="1" applyProtection="1">
      <alignment horizontal="left"/>
    </xf>
    <xf numFmtId="0" fontId="3" fillId="3" borderId="1" xfId="0" applyFont="1" applyFill="1" applyBorder="1" applyAlignment="1" applyProtection="1">
      <alignment vertical="top" wrapText="1"/>
    </xf>
    <xf numFmtId="17" fontId="3" fillId="3" borderId="18" xfId="0" quotePrefix="1" applyNumberFormat="1" applyFont="1" applyFill="1" applyBorder="1" applyAlignment="1" applyProtection="1">
      <alignment vertical="top"/>
    </xf>
    <xf numFmtId="0" fontId="2" fillId="3" borderId="0" xfId="0" applyFont="1" applyFill="1" applyAlignment="1" applyProtection="1">
      <alignment vertical="top"/>
    </xf>
    <xf numFmtId="0" fontId="3" fillId="3" borderId="2" xfId="0" applyFont="1" applyFill="1" applyBorder="1" applyAlignment="1" applyProtection="1">
      <alignment vertical="top" wrapText="1"/>
    </xf>
    <xf numFmtId="0" fontId="3" fillId="3" borderId="4" xfId="0" applyFont="1" applyFill="1" applyBorder="1" applyAlignment="1" applyProtection="1">
      <alignment vertical="top"/>
    </xf>
    <xf numFmtId="0" fontId="3" fillId="3" borderId="18" xfId="0" applyFont="1" applyFill="1" applyBorder="1" applyAlignment="1" applyProtection="1">
      <alignment vertical="top" wrapText="1"/>
    </xf>
    <xf numFmtId="0" fontId="3" fillId="3" borderId="18" xfId="0" applyFont="1" applyFill="1" applyBorder="1" applyAlignment="1" applyProtection="1">
      <alignment vertical="top"/>
    </xf>
    <xf numFmtId="2" fontId="2" fillId="3" borderId="18" xfId="0" applyNumberFormat="1" applyFont="1" applyFill="1" applyBorder="1" applyAlignment="1" applyProtection="1">
      <alignment horizontal="right" vertical="top"/>
    </xf>
    <xf numFmtId="0" fontId="4" fillId="3" borderId="0" xfId="0" applyFont="1" applyFill="1" applyProtection="1"/>
    <xf numFmtId="2" fontId="0" fillId="3" borderId="0" xfId="0" applyNumberFormat="1" applyFill="1" applyAlignment="1" applyProtection="1">
      <alignment horizontal="right"/>
    </xf>
    <xf numFmtId="0" fontId="2" fillId="3" borderId="18" xfId="0" applyFont="1" applyFill="1" applyBorder="1" applyProtection="1"/>
    <xf numFmtId="0" fontId="11" fillId="3" borderId="3" xfId="0" applyFont="1" applyFill="1" applyBorder="1" applyProtection="1"/>
    <xf numFmtId="0" fontId="0" fillId="3" borderId="3" xfId="0" applyFill="1" applyBorder="1" applyProtection="1"/>
    <xf numFmtId="2" fontId="0" fillId="3" borderId="3" xfId="0" applyNumberFormat="1" applyFill="1" applyBorder="1" applyAlignment="1" applyProtection="1">
      <alignment horizontal="right"/>
    </xf>
    <xf numFmtId="0" fontId="5" fillId="3" borderId="3" xfId="0" applyFont="1" applyFill="1" applyBorder="1" applyProtection="1"/>
    <xf numFmtId="0" fontId="0" fillId="3" borderId="4" xfId="0" applyFill="1" applyBorder="1" applyProtection="1"/>
    <xf numFmtId="0" fontId="2" fillId="3" borderId="19" xfId="0" applyFont="1" applyFill="1" applyBorder="1" applyProtection="1"/>
    <xf numFmtId="0" fontId="11" fillId="3" borderId="0" xfId="0" applyFont="1" applyFill="1" applyBorder="1" applyProtection="1"/>
    <xf numFmtId="0" fontId="0" fillId="3" borderId="0" xfId="0" applyFill="1" applyBorder="1" applyProtection="1"/>
    <xf numFmtId="0" fontId="0" fillId="3" borderId="0" xfId="0" applyFill="1" applyBorder="1" applyAlignment="1" applyProtection="1">
      <alignment horizontal="right"/>
    </xf>
    <xf numFmtId="0" fontId="5" fillId="3" borderId="0" xfId="0" applyFont="1" applyFill="1" applyBorder="1" applyProtection="1"/>
    <xf numFmtId="0" fontId="0" fillId="3" borderId="6" xfId="0" applyFill="1" applyBorder="1" applyProtection="1"/>
    <xf numFmtId="49" fontId="2" fillId="3" borderId="19" xfId="0" applyNumberFormat="1" applyFont="1" applyFill="1" applyBorder="1" applyProtection="1"/>
    <xf numFmtId="0" fontId="2" fillId="3" borderId="0" xfId="0" applyFont="1" applyFill="1" applyBorder="1" applyProtection="1"/>
    <xf numFmtId="0" fontId="2" fillId="3" borderId="0" xfId="0" applyFont="1" applyFill="1" applyBorder="1" applyAlignment="1" applyProtection="1">
      <alignment horizontal="right"/>
    </xf>
    <xf numFmtId="0" fontId="0" fillId="3" borderId="0" xfId="0" applyFill="1" applyBorder="1" applyAlignment="1" applyProtection="1">
      <alignment horizontal="center"/>
    </xf>
    <xf numFmtId="0" fontId="2" fillId="3" borderId="0" xfId="0" applyFont="1" applyFill="1" applyAlignment="1" applyProtection="1">
      <alignment horizontal="right" wrapText="1"/>
    </xf>
    <xf numFmtId="0" fontId="2" fillId="3" borderId="0" xfId="0" applyFont="1" applyFill="1" applyBorder="1" applyAlignment="1" applyProtection="1">
      <alignment horizontal="right" wrapText="1"/>
    </xf>
    <xf numFmtId="0" fontId="2" fillId="3" borderId="6" xfId="0" applyFont="1" applyFill="1" applyBorder="1" applyAlignment="1" applyProtection="1">
      <alignment horizontal="right" wrapText="1"/>
    </xf>
    <xf numFmtId="49" fontId="3" fillId="3" borderId="19" xfId="0" applyNumberFormat="1" applyFont="1" applyFill="1" applyBorder="1" applyProtection="1"/>
    <xf numFmtId="2" fontId="0" fillId="3" borderId="0" xfId="0" applyNumberFormat="1" applyFill="1" applyBorder="1" applyAlignment="1" applyProtection="1">
      <alignment horizontal="right"/>
    </xf>
    <xf numFmtId="4" fontId="2" fillId="3" borderId="6" xfId="0" applyNumberFormat="1" applyFont="1" applyFill="1" applyBorder="1" applyProtection="1"/>
    <xf numFmtId="0" fontId="4" fillId="3" borderId="0" xfId="0" applyFont="1" applyFill="1" applyBorder="1" applyProtection="1"/>
    <xf numFmtId="2" fontId="0" fillId="3" borderId="0" xfId="0" applyNumberFormat="1" applyFill="1" applyBorder="1" applyProtection="1"/>
    <xf numFmtId="4" fontId="0" fillId="3" borderId="6" xfId="0" applyNumberFormat="1" applyFill="1" applyBorder="1" applyProtection="1"/>
    <xf numFmtId="0" fontId="0" fillId="3" borderId="0" xfId="0" applyFont="1" applyFill="1" applyBorder="1" applyProtection="1"/>
    <xf numFmtId="2" fontId="0" fillId="3" borderId="0" xfId="0" applyNumberFormat="1" applyFill="1" applyBorder="1" applyAlignment="1" applyProtection="1">
      <alignment horizontal="center"/>
    </xf>
    <xf numFmtId="0" fontId="3" fillId="3" borderId="5" xfId="0" applyFont="1" applyFill="1" applyBorder="1" applyProtection="1"/>
    <xf numFmtId="0" fontId="2" fillId="3" borderId="5" xfId="0" applyFont="1" applyFill="1" applyBorder="1" applyProtection="1"/>
    <xf numFmtId="0" fontId="2" fillId="3" borderId="15" xfId="0" applyFont="1" applyFill="1" applyBorder="1" applyProtection="1"/>
    <xf numFmtId="0" fontId="2" fillId="3" borderId="7" xfId="0" applyFont="1" applyFill="1" applyBorder="1" applyProtection="1"/>
    <xf numFmtId="0" fontId="0" fillId="3" borderId="7" xfId="0" applyFill="1" applyBorder="1" applyProtection="1"/>
    <xf numFmtId="0" fontId="3" fillId="3" borderId="7" xfId="0" applyFont="1" applyFill="1" applyBorder="1" applyProtection="1"/>
    <xf numFmtId="2" fontId="0" fillId="3" borderId="7" xfId="0" applyNumberFormat="1" applyFill="1" applyBorder="1" applyProtection="1"/>
    <xf numFmtId="0" fontId="5" fillId="3" borderId="7" xfId="0" applyFont="1" applyFill="1" applyBorder="1" applyProtection="1"/>
    <xf numFmtId="0" fontId="2" fillId="3" borderId="8" xfId="0" applyFont="1" applyFill="1" applyBorder="1" applyProtection="1"/>
    <xf numFmtId="0" fontId="15" fillId="3" borderId="0" xfId="0" applyFont="1" applyFill="1" applyProtection="1"/>
    <xf numFmtId="0" fontId="11" fillId="3" borderId="2" xfId="0" applyFont="1" applyFill="1" applyBorder="1" applyProtection="1"/>
    <xf numFmtId="2" fontId="0" fillId="3" borderId="3" xfId="0" applyNumberFormat="1" applyFill="1" applyBorder="1" applyProtection="1"/>
    <xf numFmtId="0" fontId="11" fillId="3" borderId="5" xfId="0" applyFont="1" applyFill="1" applyBorder="1" applyProtection="1"/>
    <xf numFmtId="0" fontId="0" fillId="3" borderId="5" xfId="0" applyFill="1" applyBorder="1" applyProtection="1"/>
    <xf numFmtId="2" fontId="3" fillId="3" borderId="0" xfId="0" applyNumberFormat="1" applyFont="1" applyFill="1" applyBorder="1" applyProtection="1"/>
    <xf numFmtId="49" fontId="3" fillId="3" borderId="19" xfId="0" applyNumberFormat="1" applyFont="1" applyFill="1" applyBorder="1" applyAlignment="1" applyProtection="1">
      <alignment vertical="top"/>
    </xf>
    <xf numFmtId="2" fontId="3" fillId="3" borderId="0" xfId="0" applyNumberFormat="1" applyFont="1" applyFill="1" applyBorder="1" applyAlignment="1" applyProtection="1">
      <alignment horizontal="center"/>
    </xf>
    <xf numFmtId="0" fontId="4" fillId="3" borderId="5" xfId="0" applyFont="1" applyFill="1" applyBorder="1" applyProtection="1"/>
    <xf numFmtId="2" fontId="0" fillId="3" borderId="0" xfId="0" applyNumberFormat="1" applyFill="1" applyBorder="1" applyAlignment="1" applyProtection="1">
      <alignment vertical="top"/>
    </xf>
    <xf numFmtId="16" fontId="3" fillId="3" borderId="15" xfId="0" applyNumberFormat="1" applyFont="1" applyFill="1" applyBorder="1" applyProtection="1"/>
    <xf numFmtId="0" fontId="2" fillId="3" borderId="9" xfId="0" applyFont="1" applyFill="1" applyBorder="1" applyProtection="1"/>
    <xf numFmtId="0" fontId="0" fillId="3" borderId="8" xfId="0" applyFill="1" applyBorder="1" applyProtection="1"/>
    <xf numFmtId="2" fontId="0" fillId="3" borderId="0" xfId="0" applyNumberFormat="1" applyFill="1" applyProtection="1"/>
    <xf numFmtId="0" fontId="2" fillId="3" borderId="4" xfId="0" applyFont="1" applyFill="1" applyBorder="1" applyProtection="1"/>
    <xf numFmtId="0" fontId="2" fillId="3" borderId="6" xfId="0" applyFont="1" applyFill="1" applyBorder="1" applyProtection="1"/>
    <xf numFmtId="2" fontId="5" fillId="3" borderId="0" xfId="0" applyNumberFormat="1" applyFont="1" applyFill="1" applyBorder="1" applyProtection="1"/>
    <xf numFmtId="0" fontId="6" fillId="3" borderId="9" xfId="0" applyFont="1" applyFill="1" applyBorder="1" applyProtection="1"/>
    <xf numFmtId="0" fontId="6" fillId="3" borderId="7" xfId="0" applyFont="1" applyFill="1" applyBorder="1" applyProtection="1"/>
    <xf numFmtId="2" fontId="6" fillId="3" borderId="7" xfId="0" applyNumberFormat="1" applyFont="1" applyFill="1" applyBorder="1" applyProtection="1"/>
    <xf numFmtId="0" fontId="7" fillId="3" borderId="8" xfId="0" applyFont="1" applyFill="1" applyBorder="1" applyProtection="1"/>
    <xf numFmtId="0" fontId="5" fillId="3" borderId="5" xfId="0" applyFont="1" applyFill="1" applyBorder="1" applyProtection="1"/>
    <xf numFmtId="0" fontId="5" fillId="3" borderId="6" xfId="0" applyFont="1" applyFill="1" applyBorder="1" applyProtection="1"/>
    <xf numFmtId="0" fontId="3" fillId="3" borderId="0" xfId="0" applyFont="1" applyFill="1" applyBorder="1" applyAlignment="1" applyProtection="1">
      <alignment vertical="top"/>
    </xf>
    <xf numFmtId="0" fontId="3" fillId="3" borderId="5" xfId="0" quotePrefix="1" applyFont="1" applyFill="1" applyBorder="1" applyProtection="1"/>
    <xf numFmtId="0" fontId="4" fillId="3" borderId="0" xfId="0" applyFont="1" applyFill="1" applyBorder="1" applyAlignment="1" applyProtection="1">
      <alignment horizontal="right"/>
    </xf>
    <xf numFmtId="0" fontId="3" fillId="3" borderId="9" xfId="0" applyFont="1" applyFill="1" applyBorder="1" applyProtection="1"/>
    <xf numFmtId="0" fontId="2" fillId="3" borderId="20" xfId="0" applyFont="1" applyFill="1" applyBorder="1" applyProtection="1"/>
    <xf numFmtId="0" fontId="2" fillId="3" borderId="10" xfId="0" applyFont="1" applyFill="1" applyBorder="1" applyProtection="1"/>
    <xf numFmtId="0" fontId="0" fillId="3" borderId="10" xfId="0" applyFill="1" applyBorder="1" applyProtection="1"/>
    <xf numFmtId="0" fontId="15" fillId="3" borderId="10" xfId="0" applyFont="1" applyFill="1" applyBorder="1" applyProtection="1"/>
    <xf numFmtId="4" fontId="2" fillId="3" borderId="21" xfId="0" applyNumberFormat="1" applyFont="1" applyFill="1" applyBorder="1" applyProtection="1"/>
    <xf numFmtId="4" fontId="2" fillId="3" borderId="0" xfId="0" applyNumberFormat="1" applyFont="1" applyFill="1" applyBorder="1" applyProtection="1"/>
    <xf numFmtId="0" fontId="2" fillId="3" borderId="5" xfId="0" applyFont="1" applyFill="1" applyBorder="1" applyAlignment="1" applyProtection="1">
      <alignment horizontal="left"/>
    </xf>
    <xf numFmtId="0" fontId="3" fillId="3" borderId="0" xfId="0" applyFont="1" applyFill="1" applyBorder="1" applyAlignment="1" applyProtection="1">
      <alignment horizontal="left" wrapText="1"/>
    </xf>
    <xf numFmtId="0" fontId="5" fillId="3" borderId="0" xfId="0" applyFont="1" applyFill="1" applyBorder="1" applyAlignment="1" applyProtection="1">
      <alignment horizontal="left" wrapText="1"/>
    </xf>
    <xf numFmtId="2" fontId="0" fillId="0" borderId="0" xfId="0" applyNumberFormat="1" applyFill="1" applyBorder="1" applyProtection="1"/>
    <xf numFmtId="49" fontId="3" fillId="3" borderId="15" xfId="0" applyNumberFormat="1" applyFont="1" applyFill="1" applyBorder="1" applyAlignment="1" applyProtection="1">
      <alignment vertical="top"/>
    </xf>
    <xf numFmtId="16" fontId="2" fillId="3" borderId="19" xfId="0" quotePrefix="1" applyNumberFormat="1" applyFont="1" applyFill="1" applyBorder="1" applyProtection="1"/>
    <xf numFmtId="0" fontId="3" fillId="3" borderId="5" xfId="0" applyFont="1" applyFill="1" applyBorder="1" applyAlignment="1" applyProtection="1">
      <alignment horizontal="left" wrapText="1"/>
    </xf>
    <xf numFmtId="16" fontId="2" fillId="3" borderId="19" xfId="0" applyNumberFormat="1" applyFont="1" applyFill="1" applyBorder="1" applyProtection="1"/>
    <xf numFmtId="0" fontId="11" fillId="3" borderId="9" xfId="0" applyFont="1" applyFill="1" applyBorder="1" applyProtection="1"/>
    <xf numFmtId="0" fontId="11" fillId="3" borderId="7" xfId="0" applyFont="1" applyFill="1" applyBorder="1" applyProtection="1"/>
    <xf numFmtId="14" fontId="3" fillId="2" borderId="11" xfId="0" applyNumberFormat="1" applyFont="1" applyFill="1" applyBorder="1" applyProtection="1">
      <protection locked="0"/>
    </xf>
    <xf numFmtId="0" fontId="2" fillId="3" borderId="1" xfId="0" applyFont="1" applyFill="1" applyBorder="1" applyAlignment="1" applyProtection="1">
      <alignment horizontal="left"/>
    </xf>
    <xf numFmtId="0" fontId="3" fillId="2" borderId="12" xfId="0" applyFont="1" applyFill="1" applyBorder="1" applyAlignment="1" applyProtection="1">
      <alignment horizontal="left"/>
      <protection locked="0"/>
    </xf>
    <xf numFmtId="0" fontId="3" fillId="2" borderId="13" xfId="0" applyFont="1" applyFill="1" applyBorder="1" applyAlignment="1" applyProtection="1">
      <alignment horizontal="left"/>
      <protection locked="0"/>
    </xf>
    <xf numFmtId="0" fontId="3" fillId="2" borderId="14" xfId="0" applyFont="1" applyFill="1" applyBorder="1" applyAlignment="1" applyProtection="1">
      <alignment horizontal="left"/>
      <protection locked="0"/>
    </xf>
    <xf numFmtId="0" fontId="3" fillId="3" borderId="5" xfId="0" applyFont="1" applyFill="1" applyBorder="1" applyAlignment="1" applyProtection="1">
      <alignment horizontal="left" wrapText="1"/>
    </xf>
    <xf numFmtId="0" fontId="3" fillId="3" borderId="0" xfId="0" applyFont="1" applyFill="1" applyBorder="1" applyAlignment="1" applyProtection="1">
      <alignment horizontal="left" wrapText="1"/>
    </xf>
    <xf numFmtId="0" fontId="3" fillId="2" borderId="12" xfId="0" applyFont="1" applyFill="1" applyBorder="1" applyAlignment="1" applyProtection="1">
      <alignment horizontal="right"/>
      <protection locked="0"/>
    </xf>
    <xf numFmtId="0" fontId="0" fillId="2" borderId="13" xfId="0" applyFill="1" applyBorder="1" applyAlignment="1" applyProtection="1">
      <alignment horizontal="right"/>
      <protection locked="0"/>
    </xf>
    <xf numFmtId="0" fontId="0" fillId="2" borderId="14" xfId="0" applyFill="1" applyBorder="1" applyAlignment="1" applyProtection="1">
      <alignment horizontal="right"/>
      <protection locked="0"/>
    </xf>
    <xf numFmtId="0" fontId="2" fillId="4" borderId="17" xfId="0" applyFont="1" applyFill="1" applyBorder="1" applyAlignment="1" applyProtection="1">
      <alignment horizontal="left"/>
    </xf>
    <xf numFmtId="0" fontId="2" fillId="4" borderId="16" xfId="0" applyFont="1" applyFill="1" applyBorder="1" applyAlignment="1" applyProtection="1">
      <alignment horizontal="left"/>
    </xf>
    <xf numFmtId="0" fontId="3" fillId="0" borderId="15" xfId="0" applyFont="1" applyBorder="1" applyAlignment="1" applyProtection="1">
      <alignment horizontal="left"/>
    </xf>
    <xf numFmtId="0" fontId="11" fillId="2" borderId="12" xfId="0" applyFont="1" applyFill="1" applyBorder="1" applyAlignment="1" applyProtection="1">
      <alignment horizontal="center"/>
    </xf>
    <xf numFmtId="0" fontId="11" fillId="2" borderId="13" xfId="0" applyFont="1" applyFill="1" applyBorder="1" applyAlignment="1" applyProtection="1">
      <alignment horizontal="center"/>
    </xf>
    <xf numFmtId="0" fontId="11" fillId="2" borderId="14" xfId="0" applyFont="1" applyFill="1" applyBorder="1" applyAlignment="1" applyProtection="1">
      <alignment horizontal="center"/>
    </xf>
    <xf numFmtId="0" fontId="3" fillId="3" borderId="18" xfId="0" applyFont="1" applyFill="1" applyBorder="1" applyAlignment="1" applyProtection="1">
      <alignment horizontal="left"/>
    </xf>
    <xf numFmtId="0" fontId="3" fillId="3" borderId="2" xfId="0" applyFont="1" applyFill="1" applyBorder="1" applyAlignment="1" applyProtection="1">
      <alignment horizontal="left" vertical="top" wrapText="1"/>
    </xf>
    <xf numFmtId="0" fontId="3" fillId="3" borderId="4" xfId="0" applyFont="1" applyFill="1" applyBorder="1" applyAlignment="1" applyProtection="1">
      <alignment horizontal="left" vertical="top" wrapText="1"/>
    </xf>
    <xf numFmtId="0" fontId="3" fillId="3" borderId="5" xfId="0" quotePrefix="1" applyFont="1" applyFill="1" applyBorder="1" applyAlignment="1" applyProtection="1">
      <alignment horizontal="left" vertical="top" wrapText="1"/>
    </xf>
    <xf numFmtId="0" fontId="3" fillId="3" borderId="0" xfId="0" quotePrefix="1" applyFont="1" applyFill="1" applyBorder="1" applyAlignment="1" applyProtection="1">
      <alignment horizontal="left" vertical="top" wrapText="1"/>
    </xf>
    <xf numFmtId="0" fontId="3" fillId="3" borderId="5" xfId="0" applyFont="1" applyFill="1" applyBorder="1" applyAlignment="1" applyProtection="1">
      <alignment horizontal="left" vertical="top" wrapText="1"/>
    </xf>
    <xf numFmtId="0" fontId="3" fillId="3" borderId="0" xfId="0" applyFont="1" applyFill="1" applyBorder="1" applyAlignment="1" applyProtection="1">
      <alignment horizontal="left" vertical="top" wrapText="1"/>
    </xf>
    <xf numFmtId="0" fontId="11" fillId="3" borderId="5" xfId="0" applyFont="1" applyFill="1" applyBorder="1" applyAlignment="1" applyProtection="1">
      <alignment horizontal="left" wrapText="1"/>
    </xf>
    <xf numFmtId="0" fontId="11" fillId="3" borderId="0" xfId="0" applyFont="1" applyFill="1" applyBorder="1" applyAlignment="1" applyProtection="1">
      <alignment horizontal="left" wrapText="1"/>
    </xf>
    <xf numFmtId="17" fontId="2" fillId="4" borderId="17" xfId="0" quotePrefix="1" applyNumberFormat="1" applyFont="1" applyFill="1" applyBorder="1" applyAlignment="1" applyProtection="1">
      <alignment horizontal="left" wrapText="1"/>
    </xf>
    <xf numFmtId="17" fontId="2" fillId="4" borderId="16" xfId="0" quotePrefix="1" applyNumberFormat="1" applyFont="1" applyFill="1" applyBorder="1" applyAlignment="1" applyProtection="1">
      <alignment horizontal="left" wrapText="1"/>
    </xf>
    <xf numFmtId="0" fontId="3" fillId="3" borderId="0" xfId="0" applyFont="1" applyFill="1" applyBorder="1" applyAlignment="1" applyProtection="1">
      <alignment horizontal="left" vertical="top"/>
    </xf>
    <xf numFmtId="0" fontId="3" fillId="3" borderId="17" xfId="0" applyFont="1" applyFill="1" applyBorder="1" applyAlignment="1" applyProtection="1">
      <alignment horizontal="left" vertical="top" wrapText="1"/>
    </xf>
    <xf numFmtId="0" fontId="3" fillId="3" borderId="22" xfId="0" applyFont="1" applyFill="1" applyBorder="1" applyAlignment="1" applyProtection="1">
      <alignment horizontal="left" vertical="top" wrapText="1"/>
    </xf>
    <xf numFmtId="0" fontId="3" fillId="3" borderId="16" xfId="0" applyFont="1" applyFill="1" applyBorder="1" applyAlignment="1" applyProtection="1">
      <alignment horizontal="left" vertical="top" wrapText="1"/>
    </xf>
  </cellXfs>
  <cellStyles count="2">
    <cellStyle name="Normaali 2" xfId="1" xr:uid="{5D64E984-D3A0-49E4-8425-FF398F18AF5B}"/>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35"/>
  <sheetViews>
    <sheetView tabSelected="1" view="pageBreakPreview" zoomScaleNormal="115" zoomScaleSheetLayoutView="100" workbookViewId="0">
      <selection activeCell="D4" sqref="D4:H4"/>
    </sheetView>
  </sheetViews>
  <sheetFormatPr defaultColWidth="9.1796875" defaultRowHeight="13" x14ac:dyDescent="0.3"/>
  <cols>
    <col min="1" max="1" width="2.26953125" style="4" customWidth="1"/>
    <col min="2" max="2" width="5.453125" style="9" customWidth="1"/>
    <col min="3" max="3" width="23.7265625" style="4" customWidth="1"/>
    <col min="4" max="4" width="15.7265625" style="4" customWidth="1"/>
    <col min="5" max="5" width="20.26953125" style="4" hidden="1" customWidth="1"/>
    <col min="6" max="6" width="10" style="4" customWidth="1"/>
    <col min="7" max="7" width="2.1796875" style="4" customWidth="1"/>
    <col min="8" max="8" width="14.7265625" style="4" customWidth="1"/>
    <col min="9" max="9" width="3" style="4" customWidth="1"/>
    <col min="10" max="12" width="9.7265625" style="4" customWidth="1"/>
    <col min="13" max="13" width="10.7265625" style="17" customWidth="1"/>
    <col min="14" max="14" width="12.7265625" style="4" customWidth="1"/>
    <col min="15" max="17" width="9.1796875" style="4"/>
    <col min="18" max="18" width="14.81640625" style="4" bestFit="1" customWidth="1"/>
    <col min="19" max="19" width="17.1796875" style="4" customWidth="1"/>
    <col min="20" max="16384" width="9.1796875" style="4"/>
  </cols>
  <sheetData>
    <row r="1" spans="1:19" ht="18" x14ac:dyDescent="0.4">
      <c r="A1" s="28"/>
      <c r="B1" s="29"/>
      <c r="C1" s="30" t="s">
        <v>283</v>
      </c>
      <c r="D1" s="28"/>
      <c r="E1" s="28"/>
      <c r="F1" s="28"/>
      <c r="G1" s="28"/>
      <c r="H1" s="28"/>
      <c r="I1" s="28"/>
      <c r="J1" s="28"/>
      <c r="K1" s="28"/>
      <c r="L1" s="28"/>
      <c r="M1" s="31"/>
      <c r="N1" s="28"/>
    </row>
    <row r="2" spans="1:19" ht="14.25" customHeight="1" thickBot="1" x14ac:dyDescent="0.45">
      <c r="A2" s="28"/>
      <c r="B2" s="29"/>
      <c r="C2" s="30"/>
      <c r="D2" s="28"/>
      <c r="E2" s="28"/>
      <c r="F2" s="28"/>
      <c r="G2" s="28"/>
      <c r="H2" s="28"/>
      <c r="I2" s="28"/>
      <c r="J2" s="143" t="s">
        <v>68</v>
      </c>
      <c r="K2" s="143"/>
      <c r="L2" s="143"/>
      <c r="M2" s="143"/>
      <c r="N2" s="32" t="s">
        <v>67</v>
      </c>
    </row>
    <row r="3" spans="1:19" ht="14" thickTop="1" thickBot="1" x14ac:dyDescent="0.35">
      <c r="A3" s="33"/>
      <c r="B3" s="33"/>
      <c r="C3" s="34" t="s">
        <v>74</v>
      </c>
      <c r="D3" s="155" t="s">
        <v>75</v>
      </c>
      <c r="E3" s="156"/>
      <c r="F3" s="156"/>
      <c r="G3" s="156"/>
      <c r="H3" s="157"/>
      <c r="I3" s="28"/>
      <c r="J3" s="158" t="s">
        <v>241</v>
      </c>
      <c r="K3" s="158"/>
      <c r="L3" s="158"/>
      <c r="M3" s="158"/>
      <c r="N3" s="35">
        <v>45930</v>
      </c>
    </row>
    <row r="4" spans="1:19" ht="14" thickTop="1" thickBot="1" x14ac:dyDescent="0.35">
      <c r="A4" s="28"/>
      <c r="B4" s="29"/>
      <c r="C4" s="36" t="s">
        <v>50</v>
      </c>
      <c r="D4" s="149"/>
      <c r="E4" s="150"/>
      <c r="F4" s="150"/>
      <c r="G4" s="150"/>
      <c r="H4" s="151"/>
      <c r="I4" s="37" t="s">
        <v>69</v>
      </c>
      <c r="J4" s="144" t="s">
        <v>269</v>
      </c>
      <c r="K4" s="145"/>
      <c r="L4" s="145"/>
      <c r="M4" s="146"/>
      <c r="N4" s="142"/>
    </row>
    <row r="5" spans="1:19" ht="13.5" thickTop="1" x14ac:dyDescent="0.3">
      <c r="A5" s="28"/>
      <c r="B5" s="29"/>
      <c r="C5" s="28"/>
      <c r="D5" s="33"/>
      <c r="E5" s="28"/>
      <c r="F5" s="28"/>
      <c r="G5" s="28"/>
      <c r="H5" s="28"/>
      <c r="I5" s="28"/>
      <c r="J5" s="154" t="s">
        <v>242</v>
      </c>
      <c r="K5" s="154"/>
      <c r="L5" s="154"/>
      <c r="M5" s="154"/>
      <c r="N5" s="38"/>
    </row>
    <row r="6" spans="1:19" x14ac:dyDescent="0.3">
      <c r="A6" s="28"/>
      <c r="B6" s="29"/>
      <c r="C6" s="28"/>
      <c r="D6" s="33"/>
      <c r="E6" s="28"/>
      <c r="F6" s="28"/>
      <c r="G6" s="28"/>
      <c r="H6" s="28"/>
      <c r="I6" s="28"/>
      <c r="J6" s="28"/>
      <c r="K6" s="28"/>
      <c r="L6" s="28"/>
      <c r="M6" s="28"/>
      <c r="N6" s="28"/>
    </row>
    <row r="7" spans="1:19" x14ac:dyDescent="0.3">
      <c r="A7" s="28"/>
      <c r="B7" s="29"/>
      <c r="C7" s="33" t="s">
        <v>271</v>
      </c>
      <c r="D7" s="33"/>
      <c r="E7" s="28"/>
      <c r="F7" s="28"/>
      <c r="G7" s="28"/>
      <c r="H7" s="28"/>
      <c r="I7" s="28"/>
      <c r="J7" s="39"/>
      <c r="K7" s="39"/>
      <c r="L7" s="39"/>
      <c r="M7" s="40"/>
      <c r="N7" s="41"/>
    </row>
    <row r="8" spans="1:19" x14ac:dyDescent="0.3">
      <c r="A8" s="28"/>
      <c r="B8" s="29"/>
      <c r="C8" s="28"/>
      <c r="D8" s="28"/>
      <c r="E8" s="28"/>
      <c r="F8" s="28"/>
      <c r="G8" s="28"/>
      <c r="H8" s="28"/>
      <c r="I8" s="28"/>
      <c r="J8" s="28"/>
      <c r="K8" s="28"/>
      <c r="L8" s="28"/>
      <c r="M8" s="31"/>
      <c r="N8" s="28"/>
    </row>
    <row r="9" spans="1:19" ht="40" customHeight="1" x14ac:dyDescent="0.3">
      <c r="A9" s="28"/>
      <c r="B9" s="42" t="s">
        <v>163</v>
      </c>
      <c r="C9" s="43" t="s">
        <v>70</v>
      </c>
      <c r="D9" s="43" t="s">
        <v>244</v>
      </c>
      <c r="E9" s="44"/>
      <c r="F9" s="152" t="s">
        <v>22</v>
      </c>
      <c r="G9" s="153"/>
      <c r="H9" s="152" t="s">
        <v>23</v>
      </c>
      <c r="I9" s="153"/>
      <c r="J9" s="167" t="s">
        <v>245</v>
      </c>
      <c r="K9" s="168"/>
      <c r="L9" s="45" t="s">
        <v>53</v>
      </c>
      <c r="M9" s="31"/>
      <c r="N9" s="28"/>
    </row>
    <row r="10" spans="1:19" x14ac:dyDescent="0.3">
      <c r="A10" s="28"/>
      <c r="B10" s="46" t="s">
        <v>155</v>
      </c>
      <c r="C10" s="47" t="s">
        <v>48</v>
      </c>
      <c r="D10" s="48" t="s">
        <v>243</v>
      </c>
      <c r="E10" s="37"/>
      <c r="F10" s="49" t="s">
        <v>33</v>
      </c>
      <c r="G10" s="50"/>
      <c r="H10" s="47" t="s">
        <v>39</v>
      </c>
      <c r="I10" s="47" t="s">
        <v>37</v>
      </c>
      <c r="J10" s="49" t="s">
        <v>43</v>
      </c>
      <c r="K10" s="50"/>
      <c r="L10" s="51">
        <v>2394.5700000000002</v>
      </c>
      <c r="M10" s="31"/>
      <c r="N10" s="28"/>
      <c r="O10" s="5"/>
      <c r="R10" s="6"/>
    </row>
    <row r="11" spans="1:19" x14ac:dyDescent="0.3">
      <c r="A11" s="28"/>
      <c r="B11" s="46" t="s">
        <v>156</v>
      </c>
      <c r="C11" s="47" t="s">
        <v>44</v>
      </c>
      <c r="D11" s="48" t="s">
        <v>243</v>
      </c>
      <c r="E11" s="37"/>
      <c r="F11" s="49" t="s">
        <v>32</v>
      </c>
      <c r="G11" s="50"/>
      <c r="H11" s="47" t="s">
        <v>38</v>
      </c>
      <c r="I11" s="47" t="s">
        <v>34</v>
      </c>
      <c r="J11" s="49" t="s">
        <v>43</v>
      </c>
      <c r="K11" s="50"/>
      <c r="L11" s="51">
        <v>8295.76</v>
      </c>
      <c r="M11" s="31"/>
      <c r="N11" s="28"/>
      <c r="O11" s="6"/>
      <c r="R11" s="6"/>
      <c r="S11" s="6"/>
    </row>
    <row r="12" spans="1:19" x14ac:dyDescent="0.3">
      <c r="A12" s="28"/>
      <c r="B12" s="46" t="s">
        <v>157</v>
      </c>
      <c r="C12" s="47" t="s">
        <v>42</v>
      </c>
      <c r="D12" s="48" t="s">
        <v>243</v>
      </c>
      <c r="E12" s="37"/>
      <c r="F12" s="49" t="s">
        <v>30</v>
      </c>
      <c r="G12" s="50"/>
      <c r="H12" s="47" t="s">
        <v>31</v>
      </c>
      <c r="I12" s="47" t="s">
        <v>49</v>
      </c>
      <c r="J12" s="49" t="s">
        <v>43</v>
      </c>
      <c r="K12" s="50"/>
      <c r="L12" s="51">
        <v>2157.87</v>
      </c>
      <c r="M12" s="31"/>
      <c r="N12" s="28"/>
    </row>
    <row r="13" spans="1:19" x14ac:dyDescent="0.3">
      <c r="A13" s="28"/>
      <c r="B13" s="46" t="s">
        <v>158</v>
      </c>
      <c r="C13" s="47" t="s">
        <v>81</v>
      </c>
      <c r="D13" s="48" t="s">
        <v>243</v>
      </c>
      <c r="E13" s="37"/>
      <c r="F13" s="49" t="s">
        <v>285</v>
      </c>
      <c r="G13" s="50"/>
      <c r="H13" s="47" t="s">
        <v>82</v>
      </c>
      <c r="I13" s="47" t="s">
        <v>49</v>
      </c>
      <c r="J13" s="49" t="s">
        <v>43</v>
      </c>
      <c r="K13" s="50"/>
      <c r="L13" s="51">
        <v>2230.9299999999998</v>
      </c>
      <c r="M13" s="31"/>
      <c r="N13" s="28"/>
    </row>
    <row r="14" spans="1:19" x14ac:dyDescent="0.3">
      <c r="A14" s="28"/>
      <c r="B14" s="46" t="s">
        <v>159</v>
      </c>
      <c r="C14" s="47" t="s">
        <v>45</v>
      </c>
      <c r="D14" s="48" t="s">
        <v>243</v>
      </c>
      <c r="E14" s="37"/>
      <c r="F14" s="49" t="s">
        <v>29</v>
      </c>
      <c r="G14" s="50"/>
      <c r="H14" s="47" t="s">
        <v>35</v>
      </c>
      <c r="I14" s="47" t="s">
        <v>28</v>
      </c>
      <c r="J14" s="49" t="s">
        <v>43</v>
      </c>
      <c r="K14" s="50"/>
      <c r="L14" s="51">
        <v>12822.08</v>
      </c>
      <c r="M14" s="52"/>
      <c r="N14" s="28"/>
      <c r="R14" s="7"/>
    </row>
    <row r="15" spans="1:19" x14ac:dyDescent="0.3">
      <c r="A15" s="28"/>
      <c r="B15" s="46" t="s">
        <v>160</v>
      </c>
      <c r="C15" s="47" t="s">
        <v>46</v>
      </c>
      <c r="D15" s="48" t="s">
        <v>243</v>
      </c>
      <c r="E15" s="37"/>
      <c r="F15" s="49" t="s">
        <v>26</v>
      </c>
      <c r="G15" s="50"/>
      <c r="H15" s="47" t="s">
        <v>36</v>
      </c>
      <c r="I15" s="47" t="s">
        <v>27</v>
      </c>
      <c r="J15" s="49" t="s">
        <v>43</v>
      </c>
      <c r="K15" s="50"/>
      <c r="L15" s="51">
        <v>29128.79</v>
      </c>
      <c r="M15" s="52"/>
      <c r="N15" s="28"/>
    </row>
    <row r="16" spans="1:19" x14ac:dyDescent="0.3">
      <c r="A16" s="28"/>
      <c r="B16" s="46" t="s">
        <v>161</v>
      </c>
      <c r="C16" s="47" t="s">
        <v>47</v>
      </c>
      <c r="D16" s="48" t="s">
        <v>243</v>
      </c>
      <c r="E16" s="37"/>
      <c r="F16" s="49" t="s">
        <v>24</v>
      </c>
      <c r="G16" s="50"/>
      <c r="H16" s="47" t="s">
        <v>25</v>
      </c>
      <c r="I16" s="47" t="s">
        <v>40</v>
      </c>
      <c r="J16" s="49" t="s">
        <v>43</v>
      </c>
      <c r="K16" s="50"/>
      <c r="L16" s="51">
        <v>1672.92</v>
      </c>
      <c r="M16" s="52"/>
      <c r="N16" s="28"/>
      <c r="R16" s="8"/>
    </row>
    <row r="17" spans="1:14" ht="27" customHeight="1" x14ac:dyDescent="0.3">
      <c r="A17" s="28"/>
      <c r="B17" s="46" t="s">
        <v>162</v>
      </c>
      <c r="C17" s="53" t="s">
        <v>76</v>
      </c>
      <c r="D17" s="54" t="s">
        <v>243</v>
      </c>
      <c r="E17" s="55"/>
      <c r="F17" s="56" t="s">
        <v>62</v>
      </c>
      <c r="G17" s="57"/>
      <c r="H17" s="58" t="s">
        <v>77</v>
      </c>
      <c r="I17" s="59" t="s">
        <v>41</v>
      </c>
      <c r="J17" s="159" t="s">
        <v>252</v>
      </c>
      <c r="K17" s="160"/>
      <c r="L17" s="60">
        <v>272.19</v>
      </c>
      <c r="M17" s="52"/>
      <c r="N17" s="28"/>
    </row>
    <row r="18" spans="1:14" ht="40" customHeight="1" x14ac:dyDescent="0.3">
      <c r="A18" s="28"/>
      <c r="B18" s="32"/>
      <c r="C18" s="53" t="s">
        <v>254</v>
      </c>
      <c r="D18" s="170" t="s">
        <v>253</v>
      </c>
      <c r="E18" s="171"/>
      <c r="F18" s="171"/>
      <c r="G18" s="171"/>
      <c r="H18" s="171"/>
      <c r="I18" s="171"/>
      <c r="J18" s="171"/>
      <c r="K18" s="171"/>
      <c r="L18" s="172"/>
      <c r="M18" s="52"/>
      <c r="N18" s="28"/>
    </row>
    <row r="19" spans="1:14" x14ac:dyDescent="0.3">
      <c r="A19" s="28"/>
      <c r="B19" s="29"/>
      <c r="C19" s="61"/>
      <c r="D19" s="28"/>
      <c r="E19" s="28"/>
      <c r="F19" s="28"/>
      <c r="G19" s="28"/>
      <c r="H19" s="28"/>
      <c r="I19" s="28"/>
      <c r="J19" s="28"/>
      <c r="K19" s="28"/>
      <c r="L19" s="62"/>
      <c r="M19" s="31"/>
      <c r="N19" s="28"/>
    </row>
    <row r="20" spans="1:14" x14ac:dyDescent="0.3">
      <c r="A20" s="28"/>
      <c r="B20" s="63"/>
      <c r="C20" s="64" t="s">
        <v>339</v>
      </c>
      <c r="D20" s="65"/>
      <c r="E20" s="65"/>
      <c r="F20" s="65"/>
      <c r="G20" s="65"/>
      <c r="H20" s="65"/>
      <c r="I20" s="65"/>
      <c r="J20" s="65"/>
      <c r="K20" s="65"/>
      <c r="L20" s="66"/>
      <c r="M20" s="67"/>
      <c r="N20" s="68"/>
    </row>
    <row r="21" spans="1:14" x14ac:dyDescent="0.3">
      <c r="A21" s="28"/>
      <c r="B21" s="69"/>
      <c r="C21" s="70" t="s">
        <v>72</v>
      </c>
      <c r="D21" s="71"/>
      <c r="E21" s="72"/>
      <c r="F21" s="71"/>
      <c r="G21" s="71"/>
      <c r="H21" s="71"/>
      <c r="I21" s="71"/>
      <c r="J21" s="71"/>
      <c r="K21" s="71"/>
      <c r="L21" s="71"/>
      <c r="M21" s="73"/>
      <c r="N21" s="74"/>
    </row>
    <row r="22" spans="1:14" x14ac:dyDescent="0.3">
      <c r="A22" s="28"/>
      <c r="B22" s="69"/>
      <c r="C22" s="71"/>
      <c r="D22" s="71"/>
      <c r="E22" s="72"/>
      <c r="F22" s="71"/>
      <c r="G22" s="71"/>
      <c r="H22" s="71"/>
      <c r="I22" s="71"/>
      <c r="J22" s="71"/>
      <c r="K22" s="71"/>
      <c r="L22" s="71"/>
      <c r="M22" s="73"/>
      <c r="N22" s="74"/>
    </row>
    <row r="23" spans="1:14" ht="28.5" thickBot="1" x14ac:dyDescent="0.35">
      <c r="A23" s="28"/>
      <c r="B23" s="75" t="s">
        <v>109</v>
      </c>
      <c r="C23" s="76" t="s">
        <v>110</v>
      </c>
      <c r="D23" s="76"/>
      <c r="E23" s="71"/>
      <c r="F23" s="77" t="s">
        <v>51</v>
      </c>
      <c r="G23" s="78"/>
      <c r="H23" s="71"/>
      <c r="I23" s="78"/>
      <c r="J23" s="78"/>
      <c r="K23" s="78"/>
      <c r="L23" s="79" t="s">
        <v>53</v>
      </c>
      <c r="M23" s="80" t="s">
        <v>251</v>
      </c>
      <c r="N23" s="81" t="s">
        <v>54</v>
      </c>
    </row>
    <row r="24" spans="1:14" ht="14" thickTop="1" thickBot="1" x14ac:dyDescent="0.35">
      <c r="A24" s="28"/>
      <c r="B24" s="82" t="s">
        <v>111</v>
      </c>
      <c r="C24" s="71" t="s">
        <v>0</v>
      </c>
      <c r="D24" s="71"/>
      <c r="E24" s="71"/>
      <c r="F24" s="1"/>
      <c r="G24" s="41" t="s">
        <v>52</v>
      </c>
      <c r="H24" s="41" t="s">
        <v>325</v>
      </c>
      <c r="I24" s="71" t="s">
        <v>1</v>
      </c>
      <c r="J24" s="71"/>
      <c r="K24" s="71" t="s">
        <v>1</v>
      </c>
      <c r="L24" s="83">
        <f>F24*$L$11/100</f>
        <v>0</v>
      </c>
      <c r="M24" s="41">
        <v>5</v>
      </c>
      <c r="N24" s="84">
        <f t="shared" ref="N24:N31" si="0">L24*M24</f>
        <v>0</v>
      </c>
    </row>
    <row r="25" spans="1:14" ht="14" thickTop="1" thickBot="1" x14ac:dyDescent="0.35">
      <c r="A25" s="28"/>
      <c r="B25" s="82" t="s">
        <v>113</v>
      </c>
      <c r="C25" s="71" t="s">
        <v>2</v>
      </c>
      <c r="D25" s="71"/>
      <c r="E25" s="71"/>
      <c r="F25" s="1"/>
      <c r="G25" s="41" t="s">
        <v>52</v>
      </c>
      <c r="H25" s="41" t="s">
        <v>325</v>
      </c>
      <c r="I25" s="71"/>
      <c r="J25" s="71"/>
      <c r="K25" s="71"/>
      <c r="L25" s="83">
        <f>F25*$L$11/100</f>
        <v>0</v>
      </c>
      <c r="M25" s="41">
        <v>5</v>
      </c>
      <c r="N25" s="84">
        <f t="shared" si="0"/>
        <v>0</v>
      </c>
    </row>
    <row r="26" spans="1:14" ht="14" thickTop="1" thickBot="1" x14ac:dyDescent="0.35">
      <c r="A26" s="28"/>
      <c r="B26" s="82" t="s">
        <v>114</v>
      </c>
      <c r="C26" s="71" t="s">
        <v>3</v>
      </c>
      <c r="D26" s="71"/>
      <c r="E26" s="71"/>
      <c r="F26" s="1"/>
      <c r="G26" s="41" t="s">
        <v>52</v>
      </c>
      <c r="H26" s="41" t="s">
        <v>325</v>
      </c>
      <c r="I26" s="71"/>
      <c r="J26" s="71"/>
      <c r="K26" s="71"/>
      <c r="L26" s="83">
        <f>F26*$L$11/100</f>
        <v>0</v>
      </c>
      <c r="M26" s="41">
        <v>5</v>
      </c>
      <c r="N26" s="84">
        <f t="shared" si="0"/>
        <v>0</v>
      </c>
    </row>
    <row r="27" spans="1:14" ht="14" thickTop="1" thickBot="1" x14ac:dyDescent="0.35">
      <c r="A27" s="28"/>
      <c r="B27" s="82" t="s">
        <v>115</v>
      </c>
      <c r="C27" s="71" t="s">
        <v>4</v>
      </c>
      <c r="D27" s="71"/>
      <c r="E27" s="71"/>
      <c r="F27" s="1"/>
      <c r="G27" s="41" t="s">
        <v>52</v>
      </c>
      <c r="H27" s="41" t="s">
        <v>325</v>
      </c>
      <c r="I27" s="71"/>
      <c r="J27" s="71"/>
      <c r="K27" s="71"/>
      <c r="L27" s="83">
        <f t="shared" ref="L27:L31" si="1">F27*$L$11/100</f>
        <v>0</v>
      </c>
      <c r="M27" s="41">
        <v>5</v>
      </c>
      <c r="N27" s="84">
        <f t="shared" si="0"/>
        <v>0</v>
      </c>
    </row>
    <row r="28" spans="1:14" ht="14" thickTop="1" thickBot="1" x14ac:dyDescent="0.35">
      <c r="A28" s="28"/>
      <c r="B28" s="82" t="s">
        <v>116</v>
      </c>
      <c r="C28" s="71" t="s">
        <v>5</v>
      </c>
      <c r="D28" s="71"/>
      <c r="E28" s="71"/>
      <c r="F28" s="1"/>
      <c r="G28" s="41" t="s">
        <v>52</v>
      </c>
      <c r="H28" s="41" t="s">
        <v>325</v>
      </c>
      <c r="I28" s="71"/>
      <c r="J28" s="71"/>
      <c r="K28" s="71"/>
      <c r="L28" s="83">
        <f t="shared" si="1"/>
        <v>0</v>
      </c>
      <c r="M28" s="41">
        <v>5</v>
      </c>
      <c r="N28" s="84">
        <f t="shared" si="0"/>
        <v>0</v>
      </c>
    </row>
    <row r="29" spans="1:14" ht="14" thickTop="1" thickBot="1" x14ac:dyDescent="0.35">
      <c r="A29" s="28"/>
      <c r="B29" s="82" t="s">
        <v>117</v>
      </c>
      <c r="C29" s="41" t="s">
        <v>99</v>
      </c>
      <c r="D29" s="71"/>
      <c r="E29" s="71"/>
      <c r="F29" s="1"/>
      <c r="G29" s="41" t="s">
        <v>52</v>
      </c>
      <c r="H29" s="41" t="s">
        <v>325</v>
      </c>
      <c r="I29" s="71"/>
      <c r="J29" s="71"/>
      <c r="K29" s="71"/>
      <c r="L29" s="83">
        <f t="shared" si="1"/>
        <v>0</v>
      </c>
      <c r="M29" s="41">
        <v>5</v>
      </c>
      <c r="N29" s="84">
        <f t="shared" si="0"/>
        <v>0</v>
      </c>
    </row>
    <row r="30" spans="1:14" s="9" customFormat="1" ht="14" thickTop="1" thickBot="1" x14ac:dyDescent="0.35">
      <c r="A30" s="29"/>
      <c r="B30" s="82" t="s">
        <v>118</v>
      </c>
      <c r="C30" s="41" t="s">
        <v>100</v>
      </c>
      <c r="D30" s="85"/>
      <c r="E30" s="85"/>
      <c r="F30" s="1"/>
      <c r="G30" s="41" t="s">
        <v>52</v>
      </c>
      <c r="H30" s="41" t="s">
        <v>325</v>
      </c>
      <c r="I30" s="85"/>
      <c r="J30" s="85"/>
      <c r="K30" s="85"/>
      <c r="L30" s="83">
        <f t="shared" si="1"/>
        <v>0</v>
      </c>
      <c r="M30" s="41">
        <v>5</v>
      </c>
      <c r="N30" s="84">
        <f t="shared" si="0"/>
        <v>0</v>
      </c>
    </row>
    <row r="31" spans="1:14" ht="14" thickTop="1" thickBot="1" x14ac:dyDescent="0.35">
      <c r="A31" s="28"/>
      <c r="B31" s="82" t="s">
        <v>119</v>
      </c>
      <c r="C31" s="41" t="s">
        <v>101</v>
      </c>
      <c r="D31" s="71"/>
      <c r="E31" s="71"/>
      <c r="F31" s="1"/>
      <c r="G31" s="41" t="s">
        <v>52</v>
      </c>
      <c r="H31" s="41" t="s">
        <v>325</v>
      </c>
      <c r="I31" s="71"/>
      <c r="J31" s="71"/>
      <c r="K31" s="71"/>
      <c r="L31" s="83">
        <f t="shared" si="1"/>
        <v>0</v>
      </c>
      <c r="M31" s="41">
        <v>5</v>
      </c>
      <c r="N31" s="84">
        <f t="shared" si="0"/>
        <v>0</v>
      </c>
    </row>
    <row r="32" spans="1:14" ht="13.5" thickTop="1" x14ac:dyDescent="0.3">
      <c r="A32" s="28"/>
      <c r="B32" s="69"/>
      <c r="C32" s="71"/>
      <c r="D32" s="71"/>
      <c r="E32" s="71"/>
      <c r="F32" s="71"/>
      <c r="G32" s="71"/>
      <c r="H32" s="71"/>
      <c r="I32" s="71"/>
      <c r="J32" s="71"/>
      <c r="K32" s="71"/>
      <c r="L32" s="86"/>
      <c r="M32" s="73"/>
      <c r="N32" s="87"/>
    </row>
    <row r="33" spans="1:14" ht="13.5" thickBot="1" x14ac:dyDescent="0.35">
      <c r="A33" s="28"/>
      <c r="B33" s="69" t="s">
        <v>120</v>
      </c>
      <c r="C33" s="76" t="s">
        <v>127</v>
      </c>
      <c r="D33" s="76"/>
      <c r="E33" s="71"/>
      <c r="F33" s="71"/>
      <c r="G33" s="71"/>
      <c r="H33" s="71"/>
      <c r="I33" s="71"/>
      <c r="J33" s="71"/>
      <c r="K33" s="71"/>
      <c r="L33" s="86"/>
      <c r="M33" s="73"/>
      <c r="N33" s="87"/>
    </row>
    <row r="34" spans="1:14" ht="14" thickTop="1" thickBot="1" x14ac:dyDescent="0.35">
      <c r="A34" s="28"/>
      <c r="B34" s="82" t="s">
        <v>121</v>
      </c>
      <c r="C34" s="41" t="s">
        <v>71</v>
      </c>
      <c r="D34" s="71"/>
      <c r="E34" s="71"/>
      <c r="F34" s="1"/>
      <c r="G34" s="88" t="s">
        <v>52</v>
      </c>
      <c r="H34" s="41" t="s">
        <v>17</v>
      </c>
      <c r="I34" s="71"/>
      <c r="J34" s="71"/>
      <c r="K34" s="71"/>
      <c r="L34" s="86">
        <f>(0.86*$L$11+0.08*$L$15)*F34/100</f>
        <v>0</v>
      </c>
      <c r="M34" s="41">
        <v>5</v>
      </c>
      <c r="N34" s="84">
        <f>L34*M34</f>
        <v>0</v>
      </c>
    </row>
    <row r="35" spans="1:14" ht="13.5" thickTop="1" x14ac:dyDescent="0.3">
      <c r="A35" s="28"/>
      <c r="B35" s="69"/>
      <c r="C35" s="71"/>
      <c r="D35" s="71"/>
      <c r="E35" s="71"/>
      <c r="F35" s="71"/>
      <c r="G35" s="71"/>
      <c r="H35" s="71"/>
      <c r="I35" s="71"/>
      <c r="J35" s="71"/>
      <c r="K35" s="71"/>
      <c r="L35" s="86"/>
      <c r="M35" s="73"/>
      <c r="N35" s="87"/>
    </row>
    <row r="36" spans="1:14" ht="13.5" thickBot="1" x14ac:dyDescent="0.35">
      <c r="A36" s="28"/>
      <c r="B36" s="75" t="s">
        <v>122</v>
      </c>
      <c r="C36" s="76" t="s">
        <v>126</v>
      </c>
      <c r="D36" s="76"/>
      <c r="E36" s="71"/>
      <c r="F36" s="78"/>
      <c r="G36" s="71"/>
      <c r="H36" s="71"/>
      <c r="I36" s="71"/>
      <c r="J36" s="71"/>
      <c r="K36" s="71"/>
      <c r="L36" s="89"/>
      <c r="M36" s="73"/>
      <c r="N36" s="87"/>
    </row>
    <row r="37" spans="1:14" ht="14" thickTop="1" thickBot="1" x14ac:dyDescent="0.35">
      <c r="A37" s="28"/>
      <c r="B37" s="82" t="s">
        <v>123</v>
      </c>
      <c r="C37" s="71" t="s">
        <v>6</v>
      </c>
      <c r="D37" s="71"/>
      <c r="E37" s="71"/>
      <c r="F37" s="1"/>
      <c r="G37" s="41" t="s">
        <v>52</v>
      </c>
      <c r="H37" s="71" t="s">
        <v>15</v>
      </c>
      <c r="I37" s="71"/>
      <c r="J37" s="71"/>
      <c r="K37" s="71"/>
      <c r="L37" s="86">
        <f>(0.72*$L$11+0.28*$L$10)*F37/100</f>
        <v>0</v>
      </c>
      <c r="M37" s="41">
        <v>80</v>
      </c>
      <c r="N37" s="84">
        <f>L37*M37</f>
        <v>0</v>
      </c>
    </row>
    <row r="38" spans="1:14" ht="14" thickTop="1" thickBot="1" x14ac:dyDescent="0.35">
      <c r="A38" s="28"/>
      <c r="B38" s="82" t="s">
        <v>124</v>
      </c>
      <c r="C38" s="41" t="s">
        <v>102</v>
      </c>
      <c r="D38" s="71"/>
      <c r="E38" s="71"/>
      <c r="F38" s="1"/>
      <c r="G38" s="41" t="s">
        <v>52</v>
      </c>
      <c r="H38" s="71" t="s">
        <v>15</v>
      </c>
      <c r="I38" s="71"/>
      <c r="J38" s="71"/>
      <c r="K38" s="71"/>
      <c r="L38" s="86">
        <f>(0.72*$L$11+0.28*$L$10)*F38/100</f>
        <v>0</v>
      </c>
      <c r="M38" s="41">
        <v>30</v>
      </c>
      <c r="N38" s="84">
        <f>L38*M38</f>
        <v>0</v>
      </c>
    </row>
    <row r="39" spans="1:14" ht="14" thickTop="1" thickBot="1" x14ac:dyDescent="0.35">
      <c r="A39" s="28"/>
      <c r="B39" s="82" t="s">
        <v>112</v>
      </c>
      <c r="C39" s="41" t="s">
        <v>103</v>
      </c>
      <c r="D39" s="71"/>
      <c r="E39" s="71"/>
      <c r="F39" s="1"/>
      <c r="G39" s="41" t="s">
        <v>52</v>
      </c>
      <c r="H39" s="71" t="s">
        <v>16</v>
      </c>
      <c r="I39" s="71"/>
      <c r="J39" s="71"/>
      <c r="K39" s="71"/>
      <c r="L39" s="86">
        <f>(0.63*$L$11+0.28*$L$10)*F39/100</f>
        <v>0</v>
      </c>
      <c r="M39" s="41">
        <v>5</v>
      </c>
      <c r="N39" s="84">
        <f>L39*M39</f>
        <v>0</v>
      </c>
    </row>
    <row r="40" spans="1:14" ht="14" thickTop="1" thickBot="1" x14ac:dyDescent="0.35">
      <c r="A40" s="28"/>
      <c r="B40" s="82" t="s">
        <v>125</v>
      </c>
      <c r="C40" s="41" t="s">
        <v>80</v>
      </c>
      <c r="D40" s="71"/>
      <c r="E40" s="71"/>
      <c r="F40" s="1"/>
      <c r="G40" s="41" t="s">
        <v>52</v>
      </c>
      <c r="H40" s="71" t="s">
        <v>16</v>
      </c>
      <c r="I40" s="71"/>
      <c r="J40" s="71"/>
      <c r="K40" s="71"/>
      <c r="L40" s="86">
        <f>(0.63*$L$11+0.28*$L$10)*F40/100</f>
        <v>0</v>
      </c>
      <c r="M40" s="41">
        <v>5</v>
      </c>
      <c r="N40" s="84">
        <f>L40*M40</f>
        <v>0</v>
      </c>
    </row>
    <row r="41" spans="1:14" ht="13.5" thickTop="1" x14ac:dyDescent="0.3">
      <c r="A41" s="28"/>
      <c r="B41" s="69"/>
      <c r="C41" s="71"/>
      <c r="D41" s="71"/>
      <c r="E41" s="71"/>
      <c r="F41" s="71"/>
      <c r="G41" s="71"/>
      <c r="H41" s="71"/>
      <c r="I41" s="71"/>
      <c r="J41" s="71"/>
      <c r="K41" s="71"/>
      <c r="L41" s="86"/>
      <c r="M41" s="73"/>
      <c r="N41" s="87"/>
    </row>
    <row r="42" spans="1:14" ht="13.5" thickBot="1" x14ac:dyDescent="0.35">
      <c r="A42" s="28"/>
      <c r="B42" s="75" t="s">
        <v>128</v>
      </c>
      <c r="C42" s="76" t="s">
        <v>129</v>
      </c>
      <c r="D42" s="76"/>
      <c r="E42" s="71"/>
      <c r="F42" s="78"/>
      <c r="G42" s="71"/>
      <c r="H42" s="71"/>
      <c r="I42" s="71"/>
      <c r="J42" s="71"/>
      <c r="K42" s="71"/>
      <c r="L42" s="86"/>
      <c r="M42" s="73"/>
      <c r="N42" s="87"/>
    </row>
    <row r="43" spans="1:14" ht="14" thickTop="1" thickBot="1" x14ac:dyDescent="0.35">
      <c r="A43" s="28"/>
      <c r="B43" s="82" t="s">
        <v>137</v>
      </c>
      <c r="C43" s="41" t="s">
        <v>105</v>
      </c>
      <c r="D43" s="71"/>
      <c r="E43" s="71"/>
      <c r="F43" s="1"/>
      <c r="G43" s="41" t="s">
        <v>52</v>
      </c>
      <c r="H43" s="41" t="s">
        <v>329</v>
      </c>
      <c r="I43" s="71"/>
      <c r="J43" s="71"/>
      <c r="K43" s="71"/>
      <c r="L43" s="86">
        <f>F43*$L$12/100</f>
        <v>0</v>
      </c>
      <c r="M43" s="41">
        <v>5</v>
      </c>
      <c r="N43" s="84">
        <f t="shared" ref="N43:N51" si="2">L43*M43</f>
        <v>0</v>
      </c>
    </row>
    <row r="44" spans="1:14" ht="14" thickTop="1" thickBot="1" x14ac:dyDescent="0.35">
      <c r="A44" s="28"/>
      <c r="B44" s="82" t="s">
        <v>138</v>
      </c>
      <c r="C44" s="41" t="s">
        <v>106</v>
      </c>
      <c r="D44" s="71"/>
      <c r="E44" s="71"/>
      <c r="F44" s="1"/>
      <c r="G44" s="41" t="s">
        <v>52</v>
      </c>
      <c r="H44" s="41" t="s">
        <v>329</v>
      </c>
      <c r="I44" s="71"/>
      <c r="J44" s="71"/>
      <c r="K44" s="71"/>
      <c r="L44" s="86">
        <f t="shared" ref="L44:L51" si="3">F44*$L$12/100</f>
        <v>0</v>
      </c>
      <c r="M44" s="41">
        <v>5</v>
      </c>
      <c r="N44" s="84">
        <f t="shared" si="2"/>
        <v>0</v>
      </c>
    </row>
    <row r="45" spans="1:14" ht="14" thickTop="1" thickBot="1" x14ac:dyDescent="0.35">
      <c r="A45" s="28"/>
      <c r="B45" s="82" t="s">
        <v>139</v>
      </c>
      <c r="C45" s="41" t="s">
        <v>107</v>
      </c>
      <c r="D45" s="71"/>
      <c r="E45" s="71"/>
      <c r="F45" s="1"/>
      <c r="G45" s="41" t="s">
        <v>52</v>
      </c>
      <c r="H45" s="41" t="s">
        <v>329</v>
      </c>
      <c r="I45" s="71"/>
      <c r="J45" s="71"/>
      <c r="K45" s="71"/>
      <c r="L45" s="86">
        <f t="shared" si="3"/>
        <v>0</v>
      </c>
      <c r="M45" s="41">
        <v>5</v>
      </c>
      <c r="N45" s="84">
        <f t="shared" si="2"/>
        <v>0</v>
      </c>
    </row>
    <row r="46" spans="1:14" ht="14" thickTop="1" thickBot="1" x14ac:dyDescent="0.35">
      <c r="A46" s="28"/>
      <c r="B46" s="82" t="s">
        <v>140</v>
      </c>
      <c r="C46" s="71" t="s">
        <v>7</v>
      </c>
      <c r="D46" s="71"/>
      <c r="E46" s="71"/>
      <c r="F46" s="1"/>
      <c r="G46" s="41" t="s">
        <v>52</v>
      </c>
      <c r="H46" s="41" t="s">
        <v>329</v>
      </c>
      <c r="I46" s="71"/>
      <c r="J46" s="71"/>
      <c r="K46" s="71"/>
      <c r="L46" s="86">
        <f t="shared" si="3"/>
        <v>0</v>
      </c>
      <c r="M46" s="41">
        <v>5</v>
      </c>
      <c r="N46" s="84">
        <f t="shared" si="2"/>
        <v>0</v>
      </c>
    </row>
    <row r="47" spans="1:14" ht="14" thickTop="1" thickBot="1" x14ac:dyDescent="0.35">
      <c r="A47" s="28"/>
      <c r="B47" s="82" t="s">
        <v>141</v>
      </c>
      <c r="C47" s="41" t="s">
        <v>292</v>
      </c>
      <c r="D47" s="71"/>
      <c r="E47" s="71"/>
      <c r="F47" s="1"/>
      <c r="G47" s="41" t="s">
        <v>52</v>
      </c>
      <c r="H47" s="41" t="s">
        <v>329</v>
      </c>
      <c r="I47" s="71"/>
      <c r="J47" s="71"/>
      <c r="K47" s="71"/>
      <c r="L47" s="86">
        <f t="shared" si="3"/>
        <v>0</v>
      </c>
      <c r="M47" s="41">
        <v>5</v>
      </c>
      <c r="N47" s="84">
        <f t="shared" si="2"/>
        <v>0</v>
      </c>
    </row>
    <row r="48" spans="1:14" ht="14" thickTop="1" thickBot="1" x14ac:dyDescent="0.35">
      <c r="A48" s="28"/>
      <c r="B48" s="82" t="s">
        <v>142</v>
      </c>
      <c r="C48" s="41" t="s">
        <v>293</v>
      </c>
      <c r="D48" s="71"/>
      <c r="E48" s="71"/>
      <c r="F48" s="1"/>
      <c r="G48" s="41" t="s">
        <v>52</v>
      </c>
      <c r="H48" s="41" t="s">
        <v>329</v>
      </c>
      <c r="I48" s="71"/>
      <c r="J48" s="71"/>
      <c r="K48" s="71"/>
      <c r="L48" s="86">
        <f t="shared" ref="L48" si="4">F48*$L$12/100</f>
        <v>0</v>
      </c>
      <c r="M48" s="41">
        <v>5</v>
      </c>
      <c r="N48" s="84">
        <f t="shared" ref="N48" si="5">L48*M48</f>
        <v>0</v>
      </c>
    </row>
    <row r="49" spans="1:14" ht="14" thickTop="1" thickBot="1" x14ac:dyDescent="0.35">
      <c r="A49" s="28"/>
      <c r="B49" s="82" t="s">
        <v>143</v>
      </c>
      <c r="C49" s="71" t="s">
        <v>8</v>
      </c>
      <c r="D49" s="71"/>
      <c r="E49" s="71"/>
      <c r="F49" s="1"/>
      <c r="G49" s="41" t="s">
        <v>52</v>
      </c>
      <c r="H49" s="41" t="s">
        <v>329</v>
      </c>
      <c r="I49" s="71"/>
      <c r="J49" s="71"/>
      <c r="K49" s="71"/>
      <c r="L49" s="86">
        <f t="shared" si="3"/>
        <v>0</v>
      </c>
      <c r="M49" s="41">
        <v>5</v>
      </c>
      <c r="N49" s="84">
        <f t="shared" si="2"/>
        <v>0</v>
      </c>
    </row>
    <row r="50" spans="1:14" ht="14" thickTop="1" thickBot="1" x14ac:dyDescent="0.35">
      <c r="A50" s="28"/>
      <c r="B50" s="82" t="s">
        <v>144</v>
      </c>
      <c r="C50" s="41" t="s">
        <v>294</v>
      </c>
      <c r="D50" s="71"/>
      <c r="E50" s="71"/>
      <c r="F50" s="1"/>
      <c r="G50" s="41" t="s">
        <v>52</v>
      </c>
      <c r="H50" s="41" t="s">
        <v>329</v>
      </c>
      <c r="I50" s="71"/>
      <c r="J50" s="71"/>
      <c r="K50" s="71"/>
      <c r="L50" s="86">
        <f t="shared" si="3"/>
        <v>0</v>
      </c>
      <c r="M50" s="41">
        <v>5</v>
      </c>
      <c r="N50" s="84">
        <f t="shared" si="2"/>
        <v>0</v>
      </c>
    </row>
    <row r="51" spans="1:14" ht="14" thickTop="1" thickBot="1" x14ac:dyDescent="0.35">
      <c r="A51" s="28"/>
      <c r="B51" s="82" t="s">
        <v>289</v>
      </c>
      <c r="C51" s="41" t="s">
        <v>104</v>
      </c>
      <c r="D51" s="71"/>
      <c r="E51" s="71"/>
      <c r="F51" s="1"/>
      <c r="G51" s="41" t="s">
        <v>52</v>
      </c>
      <c r="H51" s="41" t="s">
        <v>329</v>
      </c>
      <c r="I51" s="71"/>
      <c r="J51" s="71"/>
      <c r="K51" s="71"/>
      <c r="L51" s="86">
        <f t="shared" si="3"/>
        <v>0</v>
      </c>
      <c r="M51" s="41">
        <v>5</v>
      </c>
      <c r="N51" s="84">
        <f t="shared" si="2"/>
        <v>0</v>
      </c>
    </row>
    <row r="52" spans="1:14" ht="14" thickTop="1" thickBot="1" x14ac:dyDescent="0.35">
      <c r="A52" s="28"/>
      <c r="B52" s="82" t="s">
        <v>291</v>
      </c>
      <c r="C52" s="41" t="s">
        <v>290</v>
      </c>
      <c r="D52" s="71"/>
      <c r="E52" s="71"/>
      <c r="F52" s="1"/>
      <c r="G52" s="41" t="s">
        <v>52</v>
      </c>
      <c r="H52" s="41" t="s">
        <v>329</v>
      </c>
      <c r="I52" s="71"/>
      <c r="J52" s="71"/>
      <c r="K52" s="71"/>
      <c r="L52" s="86">
        <f t="shared" ref="L52" si="6">F52*$L$12/100</f>
        <v>0</v>
      </c>
      <c r="M52" s="41">
        <v>5</v>
      </c>
      <c r="N52" s="84">
        <f t="shared" ref="N52" si="7">L52*M52</f>
        <v>0</v>
      </c>
    </row>
    <row r="53" spans="1:14" ht="13.5" thickTop="1" x14ac:dyDescent="0.3">
      <c r="A53" s="28"/>
      <c r="B53" s="69"/>
      <c r="C53" s="71"/>
      <c r="D53" s="71"/>
      <c r="E53" s="71"/>
      <c r="F53" s="71"/>
      <c r="G53" s="71"/>
      <c r="H53" s="71"/>
      <c r="I53" s="71"/>
      <c r="J53" s="71"/>
      <c r="K53" s="71"/>
      <c r="L53" s="86"/>
      <c r="M53" s="73"/>
      <c r="N53" s="87"/>
    </row>
    <row r="54" spans="1:14" ht="13.5" thickBot="1" x14ac:dyDescent="0.35">
      <c r="A54" s="28"/>
      <c r="B54" s="75" t="s">
        <v>130</v>
      </c>
      <c r="C54" s="76" t="s">
        <v>131</v>
      </c>
      <c r="D54" s="71"/>
      <c r="E54" s="71"/>
      <c r="F54" s="71"/>
      <c r="G54" s="71"/>
      <c r="H54" s="71"/>
      <c r="I54" s="71"/>
      <c r="J54" s="71"/>
      <c r="K54" s="71"/>
      <c r="L54" s="86"/>
      <c r="M54" s="73"/>
      <c r="N54" s="87"/>
    </row>
    <row r="55" spans="1:14" ht="14" thickTop="1" thickBot="1" x14ac:dyDescent="0.35">
      <c r="A55" s="28"/>
      <c r="B55" s="82" t="s">
        <v>132</v>
      </c>
      <c r="C55" s="41" t="s">
        <v>311</v>
      </c>
      <c r="D55" s="71"/>
      <c r="E55" s="71"/>
      <c r="F55" s="1"/>
      <c r="G55" s="41" t="s">
        <v>52</v>
      </c>
      <c r="H55" s="41" t="s">
        <v>325</v>
      </c>
      <c r="I55" s="71"/>
      <c r="J55" s="71"/>
      <c r="K55" s="71"/>
      <c r="L55" s="83">
        <f>F55*$L$11/100</f>
        <v>0</v>
      </c>
      <c r="M55" s="41">
        <v>5</v>
      </c>
      <c r="N55" s="84">
        <f t="shared" ref="N55:N66" si="8">L55*M55</f>
        <v>0</v>
      </c>
    </row>
    <row r="56" spans="1:14" ht="14" thickTop="1" thickBot="1" x14ac:dyDescent="0.35">
      <c r="A56" s="28"/>
      <c r="B56" s="82" t="s">
        <v>133</v>
      </c>
      <c r="C56" s="41" t="s">
        <v>310</v>
      </c>
      <c r="D56" s="71"/>
      <c r="E56" s="71"/>
      <c r="F56" s="1"/>
      <c r="G56" s="41" t="s">
        <v>52</v>
      </c>
      <c r="H56" s="41" t="s">
        <v>325</v>
      </c>
      <c r="I56" s="71"/>
      <c r="J56" s="71"/>
      <c r="K56" s="71"/>
      <c r="L56" s="83">
        <f>F56*$L$11/100</f>
        <v>0</v>
      </c>
      <c r="M56" s="41">
        <v>5</v>
      </c>
      <c r="N56" s="84">
        <f t="shared" si="8"/>
        <v>0</v>
      </c>
    </row>
    <row r="57" spans="1:14" ht="14" thickTop="1" thickBot="1" x14ac:dyDescent="0.35">
      <c r="A57" s="28"/>
      <c r="B57" s="82" t="s">
        <v>134</v>
      </c>
      <c r="C57" s="41" t="s">
        <v>312</v>
      </c>
      <c r="D57" s="71"/>
      <c r="E57" s="71"/>
      <c r="F57" s="1"/>
      <c r="G57" s="41" t="s">
        <v>52</v>
      </c>
      <c r="H57" s="41" t="s">
        <v>325</v>
      </c>
      <c r="I57" s="71"/>
      <c r="J57" s="71"/>
      <c r="K57" s="71"/>
      <c r="L57" s="83">
        <f>F57*$L$11/100</f>
        <v>0</v>
      </c>
      <c r="M57" s="41">
        <v>5</v>
      </c>
      <c r="N57" s="84">
        <f t="shared" si="8"/>
        <v>0</v>
      </c>
    </row>
    <row r="58" spans="1:14" ht="14" thickTop="1" thickBot="1" x14ac:dyDescent="0.35">
      <c r="A58" s="28"/>
      <c r="B58" s="82" t="s">
        <v>135</v>
      </c>
      <c r="C58" s="41" t="s">
        <v>313</v>
      </c>
      <c r="D58" s="71"/>
      <c r="E58" s="71"/>
      <c r="F58" s="1"/>
      <c r="G58" s="41" t="s">
        <v>52</v>
      </c>
      <c r="H58" s="41" t="s">
        <v>325</v>
      </c>
      <c r="I58" s="71"/>
      <c r="J58" s="71"/>
      <c r="K58" s="71"/>
      <c r="L58" s="83">
        <f>F58*$L$11/100</f>
        <v>0</v>
      </c>
      <c r="M58" s="41">
        <v>5</v>
      </c>
      <c r="N58" s="84">
        <f t="shared" si="8"/>
        <v>0</v>
      </c>
    </row>
    <row r="59" spans="1:14" ht="14" thickTop="1" thickBot="1" x14ac:dyDescent="0.35">
      <c r="A59" s="28"/>
      <c r="B59" s="82" t="s">
        <v>136</v>
      </c>
      <c r="C59" s="41" t="s">
        <v>314</v>
      </c>
      <c r="D59" s="71"/>
      <c r="E59" s="71"/>
      <c r="F59" s="1"/>
      <c r="G59" s="41" t="s">
        <v>52</v>
      </c>
      <c r="H59" s="41" t="s">
        <v>325</v>
      </c>
      <c r="I59" s="71"/>
      <c r="J59" s="71"/>
      <c r="K59" s="71"/>
      <c r="L59" s="83">
        <f>F59*$L$11/100</f>
        <v>0</v>
      </c>
      <c r="M59" s="41">
        <v>5</v>
      </c>
      <c r="N59" s="84">
        <f t="shared" si="8"/>
        <v>0</v>
      </c>
    </row>
    <row r="60" spans="1:14" ht="14" thickTop="1" thickBot="1" x14ac:dyDescent="0.35">
      <c r="A60" s="28"/>
      <c r="B60" s="82" t="s">
        <v>318</v>
      </c>
      <c r="C60" s="41" t="s">
        <v>315</v>
      </c>
      <c r="D60" s="71"/>
      <c r="E60" s="71"/>
      <c r="F60" s="1"/>
      <c r="G60" s="41" t="s">
        <v>52</v>
      </c>
      <c r="H60" s="41" t="s">
        <v>326</v>
      </c>
      <c r="I60" s="71"/>
      <c r="J60" s="71"/>
      <c r="K60" s="71"/>
      <c r="L60" s="86">
        <f>F60*$L$13/100</f>
        <v>0</v>
      </c>
      <c r="M60" s="41">
        <v>5</v>
      </c>
      <c r="N60" s="84">
        <f t="shared" si="8"/>
        <v>0</v>
      </c>
    </row>
    <row r="61" spans="1:14" ht="14" thickTop="1" thickBot="1" x14ac:dyDescent="0.35">
      <c r="A61" s="28"/>
      <c r="B61" s="82" t="s">
        <v>319</v>
      </c>
      <c r="C61" s="41" t="s">
        <v>316</v>
      </c>
      <c r="D61" s="71"/>
      <c r="E61" s="71"/>
      <c r="F61" s="1"/>
      <c r="G61" s="41" t="s">
        <v>52</v>
      </c>
      <c r="H61" s="37" t="s">
        <v>327</v>
      </c>
      <c r="I61" s="71"/>
      <c r="J61" s="71"/>
      <c r="K61" s="71"/>
      <c r="L61" s="86">
        <f>F61*$L$17/100</f>
        <v>0</v>
      </c>
      <c r="M61" s="41">
        <v>5</v>
      </c>
      <c r="N61" s="84">
        <f t="shared" si="8"/>
        <v>0</v>
      </c>
    </row>
    <row r="62" spans="1:14" ht="14" thickTop="1" thickBot="1" x14ac:dyDescent="0.35">
      <c r="A62" s="28"/>
      <c r="B62" s="82" t="s">
        <v>320</v>
      </c>
      <c r="C62" s="41" t="s">
        <v>317</v>
      </c>
      <c r="D62" s="71"/>
      <c r="E62" s="71"/>
      <c r="F62" s="1"/>
      <c r="G62" s="41" t="s">
        <v>52</v>
      </c>
      <c r="H62" s="41" t="s">
        <v>325</v>
      </c>
      <c r="I62" s="71"/>
      <c r="J62" s="71"/>
      <c r="K62" s="71"/>
      <c r="L62" s="83">
        <f>F62*$L$11/100</f>
        <v>0</v>
      </c>
      <c r="M62" s="41">
        <v>5</v>
      </c>
      <c r="N62" s="84">
        <f t="shared" si="8"/>
        <v>0</v>
      </c>
    </row>
    <row r="63" spans="1:14" ht="14" thickTop="1" thickBot="1" x14ac:dyDescent="0.35">
      <c r="A63" s="28"/>
      <c r="B63" s="82" t="s">
        <v>321</v>
      </c>
      <c r="C63" s="41" t="s">
        <v>307</v>
      </c>
      <c r="D63" s="71"/>
      <c r="E63" s="71"/>
      <c r="F63" s="3"/>
      <c r="G63" s="41" t="s">
        <v>52</v>
      </c>
      <c r="H63" s="41" t="s">
        <v>85</v>
      </c>
      <c r="I63" s="71"/>
      <c r="J63" s="71"/>
      <c r="K63" s="71"/>
      <c r="L63" s="86">
        <f>(0.4*$L$11+0.4*$L$13)*F63/100</f>
        <v>0</v>
      </c>
      <c r="M63" s="41">
        <v>5</v>
      </c>
      <c r="N63" s="84">
        <f t="shared" si="8"/>
        <v>0</v>
      </c>
    </row>
    <row r="64" spans="1:14" ht="14" thickTop="1" thickBot="1" x14ac:dyDescent="0.35">
      <c r="A64" s="28"/>
      <c r="B64" s="82" t="s">
        <v>322</v>
      </c>
      <c r="C64" s="41" t="s">
        <v>308</v>
      </c>
      <c r="D64" s="71"/>
      <c r="E64" s="71"/>
      <c r="F64" s="3"/>
      <c r="G64" s="41" t="s">
        <v>52</v>
      </c>
      <c r="H64" s="41" t="s">
        <v>108</v>
      </c>
      <c r="I64" s="71"/>
      <c r="J64" s="71"/>
      <c r="K64" s="71"/>
      <c r="L64" s="86">
        <f>(0.4*$L$11+0.4*$L$17)*F64/100</f>
        <v>0</v>
      </c>
      <c r="M64" s="41">
        <v>5</v>
      </c>
      <c r="N64" s="84">
        <f t="shared" si="8"/>
        <v>0</v>
      </c>
    </row>
    <row r="65" spans="1:14" ht="14" thickTop="1" thickBot="1" x14ac:dyDescent="0.35">
      <c r="A65" s="28"/>
      <c r="B65" s="82" t="s">
        <v>323</v>
      </c>
      <c r="C65" s="41" t="s">
        <v>306</v>
      </c>
      <c r="D65" s="71"/>
      <c r="E65" s="71"/>
      <c r="F65" s="1"/>
      <c r="G65" s="41" t="s">
        <v>52</v>
      </c>
      <c r="H65" s="41" t="s">
        <v>325</v>
      </c>
      <c r="I65" s="71"/>
      <c r="J65" s="71"/>
      <c r="K65" s="71"/>
      <c r="L65" s="83">
        <f>F65*$L$11/100</f>
        <v>0</v>
      </c>
      <c r="M65" s="41">
        <v>5</v>
      </c>
      <c r="N65" s="84">
        <f t="shared" si="8"/>
        <v>0</v>
      </c>
    </row>
    <row r="66" spans="1:14" ht="14" thickTop="1" thickBot="1" x14ac:dyDescent="0.35">
      <c r="A66" s="28"/>
      <c r="B66" s="82" t="s">
        <v>324</v>
      </c>
      <c r="C66" s="41" t="s">
        <v>309</v>
      </c>
      <c r="D66" s="71"/>
      <c r="E66" s="71"/>
      <c r="F66" s="1"/>
      <c r="G66" s="41" t="s">
        <v>52</v>
      </c>
      <c r="H66" s="41" t="s">
        <v>328</v>
      </c>
      <c r="I66" s="71"/>
      <c r="J66" s="71"/>
      <c r="K66" s="71"/>
      <c r="L66" s="83">
        <f>(0.33*$L$11+0.33*$L$13+0.33*$L$17)*F66/100</f>
        <v>0</v>
      </c>
      <c r="M66" s="41">
        <v>15</v>
      </c>
      <c r="N66" s="84">
        <f t="shared" si="8"/>
        <v>0</v>
      </c>
    </row>
    <row r="67" spans="1:14" ht="13.5" thickTop="1" x14ac:dyDescent="0.3">
      <c r="A67" s="28"/>
      <c r="B67" s="69"/>
      <c r="C67" s="71"/>
      <c r="D67" s="71"/>
      <c r="E67" s="71"/>
      <c r="F67" s="71"/>
      <c r="G67" s="71"/>
      <c r="H67" s="71"/>
      <c r="I67" s="71"/>
      <c r="J67" s="71"/>
      <c r="K67" s="71"/>
      <c r="L67" s="86"/>
      <c r="M67" s="73"/>
      <c r="N67" s="87"/>
    </row>
    <row r="68" spans="1:14" ht="13.5" thickBot="1" x14ac:dyDescent="0.35">
      <c r="A68" s="28"/>
      <c r="B68" s="69" t="s">
        <v>145</v>
      </c>
      <c r="C68" s="76" t="s">
        <v>146</v>
      </c>
      <c r="D68" s="76"/>
      <c r="E68" s="76"/>
      <c r="F68" s="76"/>
      <c r="G68" s="76"/>
      <c r="H68" s="76"/>
      <c r="I68" s="71"/>
      <c r="J68" s="71"/>
      <c r="K68" s="71"/>
      <c r="L68" s="89"/>
      <c r="M68" s="73"/>
      <c r="N68" s="87"/>
    </row>
    <row r="69" spans="1:14" ht="14" thickTop="1" thickBot="1" x14ac:dyDescent="0.35">
      <c r="A69" s="28"/>
      <c r="B69" s="82" t="s">
        <v>147</v>
      </c>
      <c r="C69" s="41" t="s">
        <v>65</v>
      </c>
      <c r="D69" s="71"/>
      <c r="E69" s="71"/>
      <c r="F69" s="1"/>
      <c r="G69" s="41" t="s">
        <v>52</v>
      </c>
      <c r="H69" s="41" t="s">
        <v>330</v>
      </c>
      <c r="I69" s="71"/>
      <c r="J69" s="71"/>
      <c r="K69" s="71"/>
      <c r="L69" s="86">
        <f>F69*$L$14/100</f>
        <v>0</v>
      </c>
      <c r="M69" s="41">
        <v>5</v>
      </c>
      <c r="N69" s="84">
        <f>L69*M69</f>
        <v>0</v>
      </c>
    </row>
    <row r="70" spans="1:14" ht="14" thickTop="1" thickBot="1" x14ac:dyDescent="0.35">
      <c r="A70" s="28"/>
      <c r="B70" s="82" t="s">
        <v>148</v>
      </c>
      <c r="C70" s="41" t="s">
        <v>64</v>
      </c>
      <c r="D70" s="71"/>
      <c r="E70" s="71"/>
      <c r="F70" s="1"/>
      <c r="G70" s="41" t="s">
        <v>52</v>
      </c>
      <c r="H70" s="41" t="s">
        <v>330</v>
      </c>
      <c r="I70" s="71"/>
      <c r="J70" s="71"/>
      <c r="K70" s="71"/>
      <c r="L70" s="86">
        <f>F70*$L$14/100</f>
        <v>0</v>
      </c>
      <c r="M70" s="41">
        <v>5</v>
      </c>
      <c r="N70" s="84">
        <f>L70*M70</f>
        <v>0</v>
      </c>
    </row>
    <row r="71" spans="1:14" ht="13.5" thickTop="1" x14ac:dyDescent="0.3">
      <c r="A71" s="28"/>
      <c r="B71" s="69"/>
      <c r="C71" s="71"/>
      <c r="D71" s="71"/>
      <c r="E71" s="71"/>
      <c r="F71" s="71"/>
      <c r="G71" s="71"/>
      <c r="H71" s="71"/>
      <c r="I71" s="71"/>
      <c r="J71" s="71"/>
      <c r="K71" s="71"/>
      <c r="L71" s="86"/>
      <c r="M71" s="73"/>
      <c r="N71" s="87"/>
    </row>
    <row r="72" spans="1:14" x14ac:dyDescent="0.3">
      <c r="A72" s="28"/>
      <c r="B72" s="69" t="s">
        <v>149</v>
      </c>
      <c r="C72" s="76" t="s">
        <v>154</v>
      </c>
      <c r="D72" s="76"/>
      <c r="E72" s="76"/>
      <c r="F72" s="76"/>
      <c r="G72" s="71"/>
      <c r="H72" s="71"/>
      <c r="I72" s="71"/>
      <c r="J72" s="71"/>
      <c r="K72" s="71"/>
      <c r="L72" s="86"/>
      <c r="M72" s="73"/>
      <c r="N72" s="87"/>
    </row>
    <row r="73" spans="1:14" thickBot="1" x14ac:dyDescent="0.3">
      <c r="A73" s="28"/>
      <c r="B73" s="82" t="s">
        <v>150</v>
      </c>
      <c r="C73" s="41" t="s">
        <v>79</v>
      </c>
      <c r="D73" s="71"/>
      <c r="E73" s="71"/>
      <c r="F73" s="41" t="s">
        <v>301</v>
      </c>
      <c r="G73" s="71"/>
      <c r="H73" s="71"/>
      <c r="I73" s="71"/>
      <c r="J73" s="71"/>
      <c r="K73" s="71"/>
      <c r="L73" s="89"/>
      <c r="M73" s="73"/>
      <c r="N73" s="87"/>
    </row>
    <row r="74" spans="1:14" ht="14" thickTop="1" thickBot="1" x14ac:dyDescent="0.35">
      <c r="A74" s="28"/>
      <c r="B74" s="82" t="s">
        <v>151</v>
      </c>
      <c r="C74" s="41" t="s">
        <v>14</v>
      </c>
      <c r="D74" s="71"/>
      <c r="E74" s="71"/>
      <c r="F74" s="1"/>
      <c r="G74" s="41" t="s">
        <v>52</v>
      </c>
      <c r="H74" s="41" t="s">
        <v>331</v>
      </c>
      <c r="I74" s="71"/>
      <c r="J74" s="71"/>
      <c r="K74" s="71"/>
      <c r="L74" s="86">
        <f>F74*$L$16/100</f>
        <v>0</v>
      </c>
      <c r="M74" s="41">
        <v>10</v>
      </c>
      <c r="N74" s="84">
        <f>L74*M74</f>
        <v>0</v>
      </c>
    </row>
    <row r="75" spans="1:14" ht="13.5" thickTop="1" x14ac:dyDescent="0.3">
      <c r="A75" s="28"/>
      <c r="B75" s="69"/>
      <c r="C75" s="71"/>
      <c r="D75" s="71"/>
      <c r="E75" s="71"/>
      <c r="F75" s="71"/>
      <c r="G75" s="71"/>
      <c r="H75" s="71"/>
      <c r="I75" s="71"/>
      <c r="J75" s="71"/>
      <c r="K75" s="71"/>
      <c r="L75" s="86"/>
      <c r="M75" s="73"/>
      <c r="N75" s="87"/>
    </row>
    <row r="76" spans="1:14" ht="13.5" thickBot="1" x14ac:dyDescent="0.35">
      <c r="A76" s="28"/>
      <c r="B76" s="69" t="s">
        <v>152</v>
      </c>
      <c r="C76" s="76" t="s">
        <v>334</v>
      </c>
      <c r="D76" s="41"/>
      <c r="E76" s="71"/>
      <c r="F76" s="71"/>
      <c r="G76" s="71"/>
      <c r="H76" s="71"/>
      <c r="I76" s="71"/>
      <c r="J76" s="71"/>
      <c r="K76" s="71"/>
      <c r="L76" s="71"/>
      <c r="M76" s="73"/>
      <c r="N76" s="87"/>
    </row>
    <row r="77" spans="1:14" ht="14" thickTop="1" thickBot="1" x14ac:dyDescent="0.35">
      <c r="A77" s="28"/>
      <c r="B77" s="82" t="s">
        <v>153</v>
      </c>
      <c r="C77" s="41" t="s">
        <v>166</v>
      </c>
      <c r="D77" s="41"/>
      <c r="E77" s="71"/>
      <c r="F77" s="1"/>
      <c r="G77" s="41" t="s">
        <v>52</v>
      </c>
      <c r="H77" s="41" t="s">
        <v>331</v>
      </c>
      <c r="I77" s="71"/>
      <c r="J77" s="71"/>
      <c r="K77" s="71"/>
      <c r="L77" s="86">
        <f>F77*$L$16/100</f>
        <v>0</v>
      </c>
      <c r="M77" s="41">
        <v>120</v>
      </c>
      <c r="N77" s="84">
        <f>L77*M77</f>
        <v>0</v>
      </c>
    </row>
    <row r="78" spans="1:14" ht="14" thickTop="1" thickBot="1" x14ac:dyDescent="0.35">
      <c r="A78" s="28"/>
      <c r="B78" s="82" t="s">
        <v>335</v>
      </c>
      <c r="C78" s="41" t="s">
        <v>305</v>
      </c>
      <c r="D78" s="71"/>
      <c r="E78" s="71"/>
      <c r="F78" s="1"/>
      <c r="G78" s="41" t="s">
        <v>52</v>
      </c>
      <c r="H78" s="41" t="s">
        <v>325</v>
      </c>
      <c r="I78" s="71"/>
      <c r="J78" s="71"/>
      <c r="K78" s="71"/>
      <c r="L78" s="83">
        <f>F78*$L$11/100</f>
        <v>0</v>
      </c>
      <c r="M78" s="41">
        <v>5</v>
      </c>
      <c r="N78" s="84">
        <f>L78*M78</f>
        <v>0</v>
      </c>
    </row>
    <row r="79" spans="1:14" ht="14" thickTop="1" thickBot="1" x14ac:dyDescent="0.35">
      <c r="A79" s="28"/>
      <c r="B79" s="82" t="s">
        <v>336</v>
      </c>
      <c r="C79" s="41" t="s">
        <v>287</v>
      </c>
      <c r="D79" s="71"/>
      <c r="E79" s="71"/>
      <c r="F79" s="1"/>
      <c r="G79" s="41" t="s">
        <v>52</v>
      </c>
      <c r="H79" s="41" t="s">
        <v>325</v>
      </c>
      <c r="I79" s="71"/>
      <c r="J79" s="71"/>
      <c r="K79" s="71"/>
      <c r="L79" s="83">
        <f>F79*$L$11/100</f>
        <v>0</v>
      </c>
      <c r="M79" s="41">
        <v>5</v>
      </c>
      <c r="N79" s="84">
        <f>L79*M79</f>
        <v>0</v>
      </c>
    </row>
    <row r="80" spans="1:14" ht="14" thickTop="1" thickBot="1" x14ac:dyDescent="0.35">
      <c r="A80" s="28"/>
      <c r="B80" s="82" t="s">
        <v>337</v>
      </c>
      <c r="C80" s="41" t="s">
        <v>288</v>
      </c>
      <c r="D80" s="71"/>
      <c r="E80" s="71"/>
      <c r="F80" s="1"/>
      <c r="G80" s="41" t="s">
        <v>52</v>
      </c>
      <c r="H80" s="41" t="s">
        <v>325</v>
      </c>
      <c r="I80" s="71"/>
      <c r="J80" s="71"/>
      <c r="K80" s="71"/>
      <c r="L80" s="83">
        <f>F80*$L$11/100</f>
        <v>0</v>
      </c>
      <c r="M80" s="41">
        <v>5</v>
      </c>
      <c r="N80" s="84">
        <f>L80*M80</f>
        <v>0</v>
      </c>
    </row>
    <row r="81" spans="1:14" ht="14" thickTop="1" thickBot="1" x14ac:dyDescent="0.35">
      <c r="A81" s="28"/>
      <c r="B81" s="82" t="s">
        <v>338</v>
      </c>
      <c r="C81" s="41" t="s">
        <v>286</v>
      </c>
      <c r="D81" s="71"/>
      <c r="E81" s="71"/>
      <c r="F81" s="1"/>
      <c r="G81" s="41" t="s">
        <v>52</v>
      </c>
      <c r="H81" s="41" t="s">
        <v>325</v>
      </c>
      <c r="I81" s="71"/>
      <c r="J81" s="71"/>
      <c r="K81" s="71"/>
      <c r="L81" s="83">
        <f>F81*$L$11/100</f>
        <v>0</v>
      </c>
      <c r="M81" s="41">
        <v>5</v>
      </c>
      <c r="N81" s="84">
        <f>L81*M81</f>
        <v>0</v>
      </c>
    </row>
    <row r="82" spans="1:14" ht="13.5" thickTop="1" x14ac:dyDescent="0.3">
      <c r="A82" s="28"/>
      <c r="B82" s="92"/>
      <c r="C82" s="93"/>
      <c r="D82" s="94"/>
      <c r="E82" s="94"/>
      <c r="F82" s="94"/>
      <c r="G82" s="95"/>
      <c r="H82" s="94"/>
      <c r="I82" s="94"/>
      <c r="J82" s="94"/>
      <c r="K82" s="94"/>
      <c r="L82" s="96"/>
      <c r="M82" s="97"/>
      <c r="N82" s="98"/>
    </row>
    <row r="83" spans="1:14" x14ac:dyDescent="0.3">
      <c r="A83" s="28"/>
      <c r="B83" s="29"/>
      <c r="C83" s="28"/>
      <c r="D83" s="28"/>
      <c r="E83" s="28"/>
      <c r="F83" s="28"/>
      <c r="G83" s="28"/>
      <c r="H83" s="28"/>
      <c r="I83" s="28"/>
      <c r="J83" s="28"/>
      <c r="K83" s="28"/>
      <c r="L83" s="28"/>
      <c r="M83" s="99"/>
      <c r="N83" s="28"/>
    </row>
    <row r="84" spans="1:14" x14ac:dyDescent="0.3">
      <c r="A84" s="28"/>
      <c r="B84" s="63"/>
      <c r="C84" s="100" t="s">
        <v>84</v>
      </c>
      <c r="D84" s="65"/>
      <c r="E84" s="65"/>
      <c r="F84" s="65"/>
      <c r="G84" s="65"/>
      <c r="H84" s="65"/>
      <c r="I84" s="65"/>
      <c r="J84" s="65"/>
      <c r="K84" s="65"/>
      <c r="L84" s="101"/>
      <c r="M84" s="67"/>
      <c r="N84" s="68"/>
    </row>
    <row r="85" spans="1:14" x14ac:dyDescent="0.3">
      <c r="A85" s="28"/>
      <c r="B85" s="69"/>
      <c r="C85" s="102" t="s">
        <v>72</v>
      </c>
      <c r="D85" s="71"/>
      <c r="E85" s="71"/>
      <c r="F85" s="71"/>
      <c r="G85" s="71"/>
      <c r="H85" s="71"/>
      <c r="I85" s="71"/>
      <c r="J85" s="71"/>
      <c r="K85" s="71"/>
      <c r="L85" s="86"/>
      <c r="M85" s="73"/>
      <c r="N85" s="74"/>
    </row>
    <row r="86" spans="1:14" x14ac:dyDescent="0.3">
      <c r="A86" s="28"/>
      <c r="B86" s="69"/>
      <c r="C86" s="103"/>
      <c r="D86" s="71"/>
      <c r="E86" s="71"/>
      <c r="F86" s="71"/>
      <c r="G86" s="71"/>
      <c r="H86" s="71"/>
      <c r="I86" s="71"/>
      <c r="J86" s="71"/>
      <c r="K86" s="71"/>
      <c r="L86" s="86"/>
      <c r="M86" s="73"/>
      <c r="N86" s="74"/>
    </row>
    <row r="87" spans="1:14" ht="28.5" thickBot="1" x14ac:dyDescent="0.35">
      <c r="A87" s="29"/>
      <c r="B87" s="69" t="s">
        <v>164</v>
      </c>
      <c r="C87" s="91" t="s">
        <v>165</v>
      </c>
      <c r="D87" s="76"/>
      <c r="E87" s="76"/>
      <c r="F87" s="78"/>
      <c r="G87" s="71"/>
      <c r="H87" s="71"/>
      <c r="I87" s="71"/>
      <c r="J87" s="79" t="s">
        <v>55</v>
      </c>
      <c r="K87" s="71"/>
      <c r="L87" s="79" t="s">
        <v>53</v>
      </c>
      <c r="M87" s="80" t="s">
        <v>251</v>
      </c>
      <c r="N87" s="81" t="s">
        <v>54</v>
      </c>
    </row>
    <row r="88" spans="1:14" ht="14" thickTop="1" thickBot="1" x14ac:dyDescent="0.35">
      <c r="A88" s="28"/>
      <c r="B88" s="82" t="s">
        <v>203</v>
      </c>
      <c r="C88" s="103" t="s">
        <v>9</v>
      </c>
      <c r="D88" s="71"/>
      <c r="E88" s="71"/>
      <c r="F88" s="86" t="s">
        <v>78</v>
      </c>
      <c r="G88" s="71"/>
      <c r="H88" s="71"/>
      <c r="I88" s="71"/>
      <c r="J88" s="2"/>
      <c r="K88" s="71"/>
      <c r="L88" s="104">
        <f>$L$17-J88</f>
        <v>272.19</v>
      </c>
      <c r="M88" s="41">
        <v>10</v>
      </c>
      <c r="N88" s="84">
        <f>L88*M88</f>
        <v>2721.9</v>
      </c>
    </row>
    <row r="89" spans="1:14" ht="14" thickTop="1" thickBot="1" x14ac:dyDescent="0.35">
      <c r="A89" s="28"/>
      <c r="B89" s="82" t="s">
        <v>202</v>
      </c>
      <c r="C89" s="103" t="s">
        <v>10</v>
      </c>
      <c r="D89" s="71"/>
      <c r="E89" s="71"/>
      <c r="F89" s="86" t="s">
        <v>78</v>
      </c>
      <c r="G89" s="71"/>
      <c r="H89" s="71"/>
      <c r="I89" s="71"/>
      <c r="J89" s="2"/>
      <c r="K89" s="71"/>
      <c r="L89" s="104">
        <f>$L$17-J89</f>
        <v>272.19</v>
      </c>
      <c r="M89" s="41">
        <v>10</v>
      </c>
      <c r="N89" s="84">
        <f>L89*M89</f>
        <v>2721.9</v>
      </c>
    </row>
    <row r="90" spans="1:14" ht="13.5" thickTop="1" x14ac:dyDescent="0.3">
      <c r="A90" s="28"/>
      <c r="B90" s="69"/>
      <c r="C90" s="103"/>
      <c r="D90" s="71"/>
      <c r="E90" s="71"/>
      <c r="F90" s="71"/>
      <c r="G90" s="71"/>
      <c r="H90" s="71"/>
      <c r="I90" s="71"/>
      <c r="J90" s="86"/>
      <c r="K90" s="71"/>
      <c r="L90" s="104"/>
      <c r="M90" s="73"/>
      <c r="N90" s="87"/>
    </row>
    <row r="91" spans="1:14" ht="13.5" thickBot="1" x14ac:dyDescent="0.35">
      <c r="A91" s="28"/>
      <c r="B91" s="69" t="s">
        <v>196</v>
      </c>
      <c r="C91" s="91" t="s">
        <v>201</v>
      </c>
      <c r="D91" s="71"/>
      <c r="E91" s="71"/>
      <c r="F91" s="28"/>
      <c r="G91" s="28"/>
      <c r="H91" s="28"/>
      <c r="I91" s="28"/>
      <c r="J91" s="28"/>
      <c r="K91" s="28"/>
      <c r="L91" s="28"/>
      <c r="M91" s="31"/>
      <c r="N91" s="74"/>
    </row>
    <row r="92" spans="1:14" ht="26.25" customHeight="1" thickTop="1" thickBot="1" x14ac:dyDescent="0.35">
      <c r="A92" s="28"/>
      <c r="B92" s="105" t="s">
        <v>204</v>
      </c>
      <c r="C92" s="163" t="s">
        <v>227</v>
      </c>
      <c r="D92" s="164"/>
      <c r="E92" s="71"/>
      <c r="F92" s="86" t="s">
        <v>78</v>
      </c>
      <c r="G92" s="71"/>
      <c r="H92" s="71"/>
      <c r="I92" s="71"/>
      <c r="J92" s="2"/>
      <c r="K92" s="71"/>
      <c r="L92" s="104">
        <f>$L$17-J92</f>
        <v>272.19</v>
      </c>
      <c r="M92" s="41">
        <v>40</v>
      </c>
      <c r="N92" s="84">
        <f>L92*M92</f>
        <v>10887.6</v>
      </c>
    </row>
    <row r="93" spans="1:14" ht="13.5" thickTop="1" x14ac:dyDescent="0.3">
      <c r="A93" s="28"/>
      <c r="B93" s="69"/>
      <c r="C93" s="103"/>
      <c r="D93" s="71"/>
      <c r="E93" s="71"/>
      <c r="F93" s="71"/>
      <c r="G93" s="71"/>
      <c r="H93" s="71"/>
      <c r="I93" s="71"/>
      <c r="J93" s="86"/>
      <c r="K93" s="71"/>
      <c r="L93" s="104"/>
      <c r="M93" s="73"/>
      <c r="N93" s="87"/>
    </row>
    <row r="94" spans="1:14" ht="13.5" thickBot="1" x14ac:dyDescent="0.35">
      <c r="A94" s="28"/>
      <c r="B94" s="69" t="s">
        <v>197</v>
      </c>
      <c r="C94" s="91" t="s">
        <v>200</v>
      </c>
      <c r="D94" s="71"/>
      <c r="E94" s="71"/>
      <c r="F94" s="28"/>
      <c r="G94" s="28"/>
      <c r="H94" s="28"/>
      <c r="I94" s="28"/>
      <c r="J94" s="28"/>
      <c r="K94" s="28"/>
      <c r="L94" s="28"/>
      <c r="M94" s="31"/>
      <c r="N94" s="74"/>
    </row>
    <row r="95" spans="1:14" ht="54" customHeight="1" thickTop="1" thickBot="1" x14ac:dyDescent="0.35">
      <c r="A95" s="28"/>
      <c r="B95" s="105" t="s">
        <v>205</v>
      </c>
      <c r="C95" s="163" t="s">
        <v>246</v>
      </c>
      <c r="D95" s="164"/>
      <c r="E95" s="71"/>
      <c r="F95" s="86" t="s">
        <v>78</v>
      </c>
      <c r="G95" s="71"/>
      <c r="H95" s="71"/>
      <c r="I95" s="71"/>
      <c r="J95" s="2"/>
      <c r="K95" s="71"/>
      <c r="L95" s="104">
        <f>$L$17-J95</f>
        <v>272.19</v>
      </c>
      <c r="M95" s="41">
        <v>25</v>
      </c>
      <c r="N95" s="84">
        <f>L95*M95</f>
        <v>6804.75</v>
      </c>
    </row>
    <row r="96" spans="1:14" ht="13.5" thickTop="1" x14ac:dyDescent="0.3">
      <c r="A96" s="28"/>
      <c r="B96" s="69"/>
      <c r="C96" s="103"/>
      <c r="D96" s="71"/>
      <c r="E96" s="71"/>
      <c r="F96" s="71"/>
      <c r="G96" s="71"/>
      <c r="H96" s="71"/>
      <c r="I96" s="71"/>
      <c r="J96" s="86"/>
      <c r="K96" s="71"/>
      <c r="L96" s="104"/>
      <c r="M96" s="73"/>
      <c r="N96" s="87"/>
    </row>
    <row r="97" spans="1:14" ht="13.5" thickBot="1" x14ac:dyDescent="0.35">
      <c r="A97" s="28"/>
      <c r="B97" s="69" t="s">
        <v>198</v>
      </c>
      <c r="C97" s="91" t="s">
        <v>199</v>
      </c>
      <c r="D97" s="76"/>
      <c r="E97" s="71"/>
      <c r="F97" s="78"/>
      <c r="G97" s="71"/>
      <c r="H97" s="71"/>
      <c r="I97" s="71"/>
      <c r="J97" s="86"/>
      <c r="K97" s="71"/>
      <c r="L97" s="106"/>
      <c r="M97" s="73"/>
      <c r="N97" s="87"/>
    </row>
    <row r="98" spans="1:14" ht="14" thickTop="1" thickBot="1" x14ac:dyDescent="0.35">
      <c r="A98" s="28"/>
      <c r="B98" s="82" t="s">
        <v>213</v>
      </c>
      <c r="C98" s="90" t="s">
        <v>93</v>
      </c>
      <c r="D98" s="71"/>
      <c r="E98" s="71"/>
      <c r="F98" s="86" t="s">
        <v>78</v>
      </c>
      <c r="G98" s="71"/>
      <c r="H98" s="71"/>
      <c r="I98" s="71"/>
      <c r="J98" s="2"/>
      <c r="K98" s="71"/>
      <c r="L98" s="104">
        <f t="shared" ref="L98:L108" si="9">$L$17-J98</f>
        <v>272.19</v>
      </c>
      <c r="M98" s="41">
        <v>65</v>
      </c>
      <c r="N98" s="84">
        <f t="shared" ref="N98:N108" si="10">L98*M98</f>
        <v>17692.349999999999</v>
      </c>
    </row>
    <row r="99" spans="1:14" ht="14" thickTop="1" thickBot="1" x14ac:dyDescent="0.35">
      <c r="A99" s="28"/>
      <c r="B99" s="82" t="s">
        <v>214</v>
      </c>
      <c r="C99" s="90" t="s">
        <v>92</v>
      </c>
      <c r="D99" s="71"/>
      <c r="E99" s="71"/>
      <c r="F99" s="86" t="s">
        <v>78</v>
      </c>
      <c r="G99" s="71"/>
      <c r="H99" s="71"/>
      <c r="I99" s="71"/>
      <c r="J99" s="2"/>
      <c r="K99" s="71"/>
      <c r="L99" s="104">
        <f t="shared" ref="L99:L100" si="11">$L$17-J99</f>
        <v>272.19</v>
      </c>
      <c r="M99" s="41">
        <v>35</v>
      </c>
      <c r="N99" s="84">
        <f t="shared" ref="N99:N100" si="12">L99*M99</f>
        <v>9526.65</v>
      </c>
    </row>
    <row r="100" spans="1:14" ht="27.75" customHeight="1" thickTop="1" thickBot="1" x14ac:dyDescent="0.35">
      <c r="A100" s="28"/>
      <c r="B100" s="105" t="s">
        <v>215</v>
      </c>
      <c r="C100" s="147" t="s">
        <v>91</v>
      </c>
      <c r="D100" s="148"/>
      <c r="E100" s="71"/>
      <c r="F100" s="86" t="s">
        <v>78</v>
      </c>
      <c r="G100" s="71"/>
      <c r="H100" s="71"/>
      <c r="I100" s="71"/>
      <c r="J100" s="2"/>
      <c r="K100" s="71"/>
      <c r="L100" s="104">
        <f t="shared" si="11"/>
        <v>272.19</v>
      </c>
      <c r="M100" s="41">
        <v>180</v>
      </c>
      <c r="N100" s="84">
        <f t="shared" si="12"/>
        <v>48994.2</v>
      </c>
    </row>
    <row r="101" spans="1:14" ht="14" thickTop="1" thickBot="1" x14ac:dyDescent="0.35">
      <c r="A101" s="28"/>
      <c r="B101" s="82" t="s">
        <v>216</v>
      </c>
      <c r="C101" s="103" t="s">
        <v>11</v>
      </c>
      <c r="D101" s="71"/>
      <c r="E101" s="71"/>
      <c r="F101" s="86" t="s">
        <v>78</v>
      </c>
      <c r="G101" s="71"/>
      <c r="H101" s="71"/>
      <c r="I101" s="71"/>
      <c r="J101" s="2"/>
      <c r="K101" s="71"/>
      <c r="L101" s="104">
        <f t="shared" si="9"/>
        <v>272.19</v>
      </c>
      <c r="M101" s="41">
        <v>80</v>
      </c>
      <c r="N101" s="84">
        <f t="shared" si="10"/>
        <v>21775.200000000001</v>
      </c>
    </row>
    <row r="102" spans="1:14" ht="14" thickTop="1" thickBot="1" x14ac:dyDescent="0.35">
      <c r="A102" s="28"/>
      <c r="B102" s="82" t="s">
        <v>217</v>
      </c>
      <c r="C102" s="103" t="s">
        <v>12</v>
      </c>
      <c r="D102" s="71"/>
      <c r="E102" s="71"/>
      <c r="F102" s="86" t="s">
        <v>78</v>
      </c>
      <c r="G102" s="71"/>
      <c r="H102" s="71"/>
      <c r="I102" s="71"/>
      <c r="J102" s="2"/>
      <c r="K102" s="71"/>
      <c r="L102" s="104">
        <f t="shared" si="9"/>
        <v>272.19</v>
      </c>
      <c r="M102" s="41">
        <v>400</v>
      </c>
      <c r="N102" s="84">
        <f t="shared" si="10"/>
        <v>108876</v>
      </c>
    </row>
    <row r="103" spans="1:14" ht="14" thickTop="1" thickBot="1" x14ac:dyDescent="0.35">
      <c r="A103" s="28"/>
      <c r="B103" s="82" t="s">
        <v>218</v>
      </c>
      <c r="C103" s="90" t="s">
        <v>298</v>
      </c>
      <c r="D103" s="71"/>
      <c r="E103" s="71"/>
      <c r="F103" s="86" t="s">
        <v>78</v>
      </c>
      <c r="G103" s="71"/>
      <c r="H103" s="71"/>
      <c r="I103" s="71"/>
      <c r="J103" s="2"/>
      <c r="K103" s="71"/>
      <c r="L103" s="104">
        <f t="shared" si="9"/>
        <v>272.19</v>
      </c>
      <c r="M103" s="41">
        <v>50</v>
      </c>
      <c r="N103" s="84">
        <f t="shared" si="10"/>
        <v>13609.5</v>
      </c>
    </row>
    <row r="104" spans="1:14" ht="14" thickTop="1" thickBot="1" x14ac:dyDescent="0.35">
      <c r="A104" s="28"/>
      <c r="B104" s="82" t="s">
        <v>219</v>
      </c>
      <c r="C104" s="90" t="s">
        <v>297</v>
      </c>
      <c r="D104" s="71"/>
      <c r="E104" s="71"/>
      <c r="F104" s="86" t="s">
        <v>78</v>
      </c>
      <c r="G104" s="71"/>
      <c r="H104" s="71"/>
      <c r="I104" s="71"/>
      <c r="J104" s="2"/>
      <c r="K104" s="71"/>
      <c r="L104" s="104">
        <f t="shared" ref="L104" si="13">$L$17-J104</f>
        <v>272.19</v>
      </c>
      <c r="M104" s="41">
        <v>750</v>
      </c>
      <c r="N104" s="84">
        <f t="shared" ref="N104" si="14">L104*M104</f>
        <v>204142.5</v>
      </c>
    </row>
    <row r="105" spans="1:14" ht="14" thickTop="1" thickBot="1" x14ac:dyDescent="0.35">
      <c r="A105" s="28"/>
      <c r="B105" s="82" t="s">
        <v>220</v>
      </c>
      <c r="C105" s="90" t="s">
        <v>207</v>
      </c>
      <c r="D105" s="71"/>
      <c r="E105" s="71"/>
      <c r="F105" s="86" t="s">
        <v>78</v>
      </c>
      <c r="G105" s="71"/>
      <c r="H105" s="71"/>
      <c r="I105" s="71"/>
      <c r="J105" s="2"/>
      <c r="K105" s="71"/>
      <c r="L105" s="104">
        <f t="shared" si="9"/>
        <v>272.19</v>
      </c>
      <c r="M105" s="41">
        <v>35</v>
      </c>
      <c r="N105" s="84">
        <f t="shared" si="10"/>
        <v>9526.65</v>
      </c>
    </row>
    <row r="106" spans="1:14" ht="14" thickTop="1" thickBot="1" x14ac:dyDescent="0.35">
      <c r="A106" s="28"/>
      <c r="B106" s="82" t="s">
        <v>221</v>
      </c>
      <c r="C106" s="103" t="s">
        <v>13</v>
      </c>
      <c r="D106" s="71"/>
      <c r="E106" s="71"/>
      <c r="F106" s="86" t="s">
        <v>78</v>
      </c>
      <c r="G106" s="71"/>
      <c r="H106" s="71"/>
      <c r="I106" s="71"/>
      <c r="J106" s="2"/>
      <c r="K106" s="71"/>
      <c r="L106" s="104">
        <f t="shared" si="9"/>
        <v>272.19</v>
      </c>
      <c r="M106" s="41">
        <v>5</v>
      </c>
      <c r="N106" s="84">
        <f t="shared" si="10"/>
        <v>1360.95</v>
      </c>
    </row>
    <row r="107" spans="1:14" ht="14" thickTop="1" thickBot="1" x14ac:dyDescent="0.35">
      <c r="A107" s="28"/>
      <c r="B107" s="82" t="s">
        <v>222</v>
      </c>
      <c r="C107" s="107" t="s">
        <v>18</v>
      </c>
      <c r="D107" s="71"/>
      <c r="E107" s="71"/>
      <c r="F107" s="86" t="s">
        <v>78</v>
      </c>
      <c r="G107" s="71"/>
      <c r="H107" s="71"/>
      <c r="I107" s="71"/>
      <c r="J107" s="2"/>
      <c r="K107" s="71"/>
      <c r="L107" s="104">
        <f t="shared" si="9"/>
        <v>272.19</v>
      </c>
      <c r="M107" s="41">
        <v>90</v>
      </c>
      <c r="N107" s="84">
        <f t="shared" si="10"/>
        <v>24497.1</v>
      </c>
    </row>
    <row r="108" spans="1:14" ht="14" thickTop="1" thickBot="1" x14ac:dyDescent="0.35">
      <c r="A108" s="28"/>
      <c r="B108" s="82" t="s">
        <v>223</v>
      </c>
      <c r="C108" s="90" t="s">
        <v>295</v>
      </c>
      <c r="D108" s="71"/>
      <c r="E108" s="71"/>
      <c r="F108" s="86" t="s">
        <v>78</v>
      </c>
      <c r="G108" s="71"/>
      <c r="H108" s="71"/>
      <c r="I108" s="71"/>
      <c r="J108" s="2"/>
      <c r="K108" s="71"/>
      <c r="L108" s="104">
        <f t="shared" si="9"/>
        <v>272.19</v>
      </c>
      <c r="M108" s="41">
        <v>5</v>
      </c>
      <c r="N108" s="84">
        <f t="shared" si="10"/>
        <v>1360.95</v>
      </c>
    </row>
    <row r="109" spans="1:14" ht="14" thickTop="1" thickBot="1" x14ac:dyDescent="0.35">
      <c r="A109" s="28"/>
      <c r="B109" s="82" t="s">
        <v>296</v>
      </c>
      <c r="C109" s="90" t="s">
        <v>302</v>
      </c>
      <c r="D109" s="71"/>
      <c r="E109" s="71"/>
      <c r="F109" s="86" t="s">
        <v>78</v>
      </c>
      <c r="G109" s="71"/>
      <c r="H109" s="71"/>
      <c r="I109" s="71"/>
      <c r="J109" s="2"/>
      <c r="K109" s="71"/>
      <c r="L109" s="104">
        <f t="shared" ref="L109" si="15">$L$17-J109</f>
        <v>272.19</v>
      </c>
      <c r="M109" s="41">
        <v>5</v>
      </c>
      <c r="N109" s="84">
        <f t="shared" ref="N109" si="16">L109*M109</f>
        <v>1360.95</v>
      </c>
    </row>
    <row r="110" spans="1:14" ht="13.5" thickTop="1" x14ac:dyDescent="0.3">
      <c r="A110" s="28"/>
      <c r="B110" s="69"/>
      <c r="C110" s="107"/>
      <c r="D110" s="71"/>
      <c r="E110" s="71"/>
      <c r="F110" s="85"/>
      <c r="G110" s="71"/>
      <c r="H110" s="71"/>
      <c r="I110" s="71"/>
      <c r="J110" s="86"/>
      <c r="K110" s="71"/>
      <c r="L110" s="104"/>
      <c r="M110" s="73"/>
      <c r="N110" s="87"/>
    </row>
    <row r="111" spans="1:14" ht="13.5" thickBot="1" x14ac:dyDescent="0.35">
      <c r="A111" s="28"/>
      <c r="B111" s="69" t="s">
        <v>194</v>
      </c>
      <c r="C111" s="91" t="s">
        <v>195</v>
      </c>
      <c r="D111" s="71"/>
      <c r="E111" s="71"/>
      <c r="F111" s="85"/>
      <c r="G111" s="71"/>
      <c r="H111" s="71"/>
      <c r="I111" s="71"/>
      <c r="J111" s="86"/>
      <c r="K111" s="71"/>
      <c r="L111" s="104"/>
      <c r="M111" s="73"/>
      <c r="N111" s="87"/>
    </row>
    <row r="112" spans="1:14" ht="14" thickTop="1" thickBot="1" x14ac:dyDescent="0.35">
      <c r="A112" s="28"/>
      <c r="B112" s="82" t="s">
        <v>210</v>
      </c>
      <c r="C112" s="90" t="s">
        <v>86</v>
      </c>
      <c r="D112" s="71"/>
      <c r="E112" s="71"/>
      <c r="F112" s="86" t="s">
        <v>78</v>
      </c>
      <c r="G112" s="71"/>
      <c r="H112" s="71"/>
      <c r="I112" s="71"/>
      <c r="J112" s="2"/>
      <c r="K112" s="71"/>
      <c r="L112" s="104">
        <f>$L$17-J112</f>
        <v>272.19</v>
      </c>
      <c r="M112" s="41">
        <v>10</v>
      </c>
      <c r="N112" s="84">
        <f>L112*M112</f>
        <v>2721.9</v>
      </c>
    </row>
    <row r="113" spans="1:14" ht="27" customHeight="1" thickTop="1" thickBot="1" x14ac:dyDescent="0.35">
      <c r="A113" s="28"/>
      <c r="B113" s="105" t="s">
        <v>211</v>
      </c>
      <c r="C113" s="163" t="s">
        <v>89</v>
      </c>
      <c r="D113" s="164"/>
      <c r="E113" s="71"/>
      <c r="F113" s="86" t="s">
        <v>78</v>
      </c>
      <c r="G113" s="71"/>
      <c r="H113" s="71"/>
      <c r="I113" s="71"/>
      <c r="J113" s="2"/>
      <c r="K113" s="71"/>
      <c r="L113" s="104">
        <f>$L$17-J113</f>
        <v>272.19</v>
      </c>
      <c r="M113" s="41">
        <v>10</v>
      </c>
      <c r="N113" s="84">
        <f>L113*M113</f>
        <v>2721.9</v>
      </c>
    </row>
    <row r="114" spans="1:14" ht="29.25" customHeight="1" thickTop="1" thickBot="1" x14ac:dyDescent="0.35">
      <c r="A114" s="28"/>
      <c r="B114" s="105" t="s">
        <v>212</v>
      </c>
      <c r="C114" s="163" t="s">
        <v>90</v>
      </c>
      <c r="D114" s="164"/>
      <c r="E114" s="71"/>
      <c r="F114" s="86" t="s">
        <v>78</v>
      </c>
      <c r="G114" s="71"/>
      <c r="H114" s="71"/>
      <c r="I114" s="71"/>
      <c r="J114" s="2"/>
      <c r="K114" s="71"/>
      <c r="L114" s="104">
        <f>$L$17-J114</f>
        <v>272.19</v>
      </c>
      <c r="M114" s="41">
        <v>10</v>
      </c>
      <c r="N114" s="84">
        <f>L114*M114</f>
        <v>2721.9</v>
      </c>
    </row>
    <row r="115" spans="1:14" ht="13.5" thickTop="1" x14ac:dyDescent="0.3">
      <c r="A115" s="28"/>
      <c r="B115" s="69"/>
      <c r="C115" s="91"/>
      <c r="D115" s="71"/>
      <c r="E115" s="71"/>
      <c r="F115" s="71"/>
      <c r="G115" s="71"/>
      <c r="H115" s="71"/>
      <c r="I115" s="71"/>
      <c r="J115" s="86"/>
      <c r="K115" s="71"/>
      <c r="L115" s="86"/>
      <c r="M115" s="73"/>
      <c r="N115" s="87"/>
    </row>
    <row r="116" spans="1:14" ht="13.5" thickBot="1" x14ac:dyDescent="0.35">
      <c r="A116" s="28"/>
      <c r="B116" s="69" t="s">
        <v>192</v>
      </c>
      <c r="C116" s="91" t="s">
        <v>193</v>
      </c>
      <c r="D116" s="71"/>
      <c r="E116" s="71"/>
      <c r="F116" s="71"/>
      <c r="G116" s="71"/>
      <c r="H116" s="71"/>
      <c r="I116" s="71"/>
      <c r="J116" s="86"/>
      <c r="K116" s="71"/>
      <c r="L116" s="86"/>
      <c r="M116" s="73"/>
      <c r="N116" s="87"/>
    </row>
    <row r="117" spans="1:14" ht="14" thickTop="1" thickBot="1" x14ac:dyDescent="0.35">
      <c r="A117" s="28"/>
      <c r="B117" s="82" t="s">
        <v>224</v>
      </c>
      <c r="C117" s="90" t="s">
        <v>20</v>
      </c>
      <c r="D117" s="71"/>
      <c r="E117" s="71"/>
      <c r="F117" s="86" t="s">
        <v>78</v>
      </c>
      <c r="G117" s="71"/>
      <c r="H117" s="71"/>
      <c r="I117" s="71"/>
      <c r="J117" s="2"/>
      <c r="K117" s="71"/>
      <c r="L117" s="104">
        <f>$L$17-J117</f>
        <v>272.19</v>
      </c>
      <c r="M117" s="41">
        <v>10</v>
      </c>
      <c r="N117" s="84">
        <f>L117*M117</f>
        <v>2721.9</v>
      </c>
    </row>
    <row r="118" spans="1:14" ht="28.5" customHeight="1" thickTop="1" thickBot="1" x14ac:dyDescent="0.35">
      <c r="A118" s="28"/>
      <c r="B118" s="105" t="s">
        <v>225</v>
      </c>
      <c r="C118" s="163" t="s">
        <v>209</v>
      </c>
      <c r="D118" s="169"/>
      <c r="E118" s="71"/>
      <c r="F118" s="108" t="s">
        <v>78</v>
      </c>
      <c r="G118" s="71"/>
      <c r="H118" s="71"/>
      <c r="I118" s="71"/>
      <c r="J118" s="2"/>
      <c r="K118" s="71"/>
      <c r="L118" s="104">
        <f>$L$17-J118</f>
        <v>272.19</v>
      </c>
      <c r="M118" s="41">
        <v>10</v>
      </c>
      <c r="N118" s="84">
        <f>L118*M118</f>
        <v>2721.9</v>
      </c>
    </row>
    <row r="119" spans="1:14" ht="14" customHeight="1" thickTop="1" thickBot="1" x14ac:dyDescent="0.35">
      <c r="A119" s="28"/>
      <c r="B119" s="105" t="s">
        <v>303</v>
      </c>
      <c r="C119" s="163" t="s">
        <v>304</v>
      </c>
      <c r="D119" s="164"/>
      <c r="E119" s="71"/>
      <c r="F119" s="108" t="s">
        <v>78</v>
      </c>
      <c r="G119" s="71"/>
      <c r="H119" s="71"/>
      <c r="I119" s="71"/>
      <c r="J119" s="2"/>
      <c r="K119" s="71"/>
      <c r="L119" s="104">
        <f>$L$17-J119</f>
        <v>272.19</v>
      </c>
      <c r="M119" s="41">
        <v>5</v>
      </c>
      <c r="N119" s="84">
        <f>L119*M119</f>
        <v>1360.95</v>
      </c>
    </row>
    <row r="120" spans="1:14" ht="13.5" thickTop="1" x14ac:dyDescent="0.3">
      <c r="A120" s="28"/>
      <c r="B120" s="109"/>
      <c r="C120" s="110"/>
      <c r="D120" s="94"/>
      <c r="E120" s="94"/>
      <c r="F120" s="94"/>
      <c r="G120" s="94"/>
      <c r="H120" s="94"/>
      <c r="I120" s="94"/>
      <c r="J120" s="96"/>
      <c r="K120" s="94"/>
      <c r="L120" s="96"/>
      <c r="M120" s="97"/>
      <c r="N120" s="111"/>
    </row>
    <row r="121" spans="1:14" x14ac:dyDescent="0.3">
      <c r="A121" s="28"/>
      <c r="B121" s="29"/>
      <c r="C121" s="29"/>
      <c r="D121" s="28"/>
      <c r="E121" s="28"/>
      <c r="F121" s="28"/>
      <c r="G121" s="28"/>
      <c r="H121" s="28"/>
      <c r="I121" s="28"/>
      <c r="J121" s="112"/>
      <c r="K121" s="28"/>
      <c r="L121" s="112"/>
      <c r="M121" s="99"/>
      <c r="N121" s="29"/>
    </row>
    <row r="122" spans="1:14" x14ac:dyDescent="0.3">
      <c r="A122" s="28"/>
      <c r="B122" s="63"/>
      <c r="C122" s="100" t="s">
        <v>83</v>
      </c>
      <c r="D122" s="65"/>
      <c r="E122" s="65"/>
      <c r="F122" s="65"/>
      <c r="G122" s="65"/>
      <c r="H122" s="65"/>
      <c r="I122" s="65"/>
      <c r="J122" s="101"/>
      <c r="K122" s="65"/>
      <c r="L122" s="101"/>
      <c r="M122" s="67"/>
      <c r="N122" s="113"/>
    </row>
    <row r="123" spans="1:14" x14ac:dyDescent="0.3">
      <c r="A123" s="28"/>
      <c r="B123" s="69"/>
      <c r="C123" s="102" t="s">
        <v>72</v>
      </c>
      <c r="D123" s="71"/>
      <c r="E123" s="71"/>
      <c r="F123" s="71"/>
      <c r="G123" s="71"/>
      <c r="H123" s="71"/>
      <c r="I123" s="71"/>
      <c r="J123" s="86"/>
      <c r="K123" s="71"/>
      <c r="L123" s="86"/>
      <c r="M123" s="73"/>
      <c r="N123" s="114"/>
    </row>
    <row r="124" spans="1:14" x14ac:dyDescent="0.3">
      <c r="A124" s="28"/>
      <c r="B124" s="69"/>
      <c r="C124" s="91"/>
      <c r="D124" s="71"/>
      <c r="E124" s="71"/>
      <c r="F124" s="71"/>
      <c r="G124" s="71"/>
      <c r="H124" s="71"/>
      <c r="I124" s="71"/>
      <c r="J124" s="86"/>
      <c r="K124" s="71"/>
      <c r="L124" s="86"/>
      <c r="M124" s="31"/>
      <c r="N124" s="114"/>
    </row>
    <row r="125" spans="1:14" x14ac:dyDescent="0.3">
      <c r="A125" s="28"/>
      <c r="B125" s="69" t="s">
        <v>167</v>
      </c>
      <c r="C125" s="91" t="s">
        <v>168</v>
      </c>
      <c r="D125" s="71"/>
      <c r="E125" s="71"/>
      <c r="F125" s="71"/>
      <c r="G125" s="71"/>
      <c r="H125" s="71"/>
      <c r="I125" s="71"/>
      <c r="J125" s="86"/>
      <c r="K125" s="71"/>
      <c r="L125" s="86"/>
      <c r="M125" s="40"/>
      <c r="N125" s="114"/>
    </row>
    <row r="126" spans="1:14" ht="28.5" thickBot="1" x14ac:dyDescent="0.35">
      <c r="A126" s="28"/>
      <c r="B126" s="69"/>
      <c r="C126" s="91" t="s">
        <v>19</v>
      </c>
      <c r="D126" s="71"/>
      <c r="E126" s="71"/>
      <c r="F126" s="28"/>
      <c r="G126" s="71"/>
      <c r="H126" s="28"/>
      <c r="I126" s="71"/>
      <c r="J126" s="79" t="s">
        <v>55</v>
      </c>
      <c r="K126" s="71"/>
      <c r="L126" s="79" t="s">
        <v>53</v>
      </c>
      <c r="M126" s="80" t="s">
        <v>251</v>
      </c>
      <c r="N126" s="81" t="s">
        <v>54</v>
      </c>
    </row>
    <row r="127" spans="1:14" ht="14" thickTop="1" thickBot="1" x14ac:dyDescent="0.35">
      <c r="A127" s="28"/>
      <c r="B127" s="82" t="s">
        <v>169</v>
      </c>
      <c r="C127" s="90" t="s">
        <v>256</v>
      </c>
      <c r="D127" s="71"/>
      <c r="E127" s="71"/>
      <c r="F127" s="86" t="s">
        <v>78</v>
      </c>
      <c r="G127" s="71"/>
      <c r="H127" s="71"/>
      <c r="I127" s="71"/>
      <c r="J127" s="2"/>
      <c r="K127" s="71"/>
      <c r="L127" s="104">
        <f>$L$17-J127</f>
        <v>272.19</v>
      </c>
      <c r="M127" s="41">
        <v>80</v>
      </c>
      <c r="N127" s="84">
        <f>L127*M127</f>
        <v>21775.200000000001</v>
      </c>
    </row>
    <row r="128" spans="1:14" ht="13.5" thickTop="1" x14ac:dyDescent="0.3">
      <c r="A128" s="28"/>
      <c r="B128" s="69"/>
      <c r="C128" s="90"/>
      <c r="D128" s="71"/>
      <c r="E128" s="71"/>
      <c r="F128" s="71"/>
      <c r="G128" s="71"/>
      <c r="H128" s="71"/>
      <c r="I128" s="71"/>
      <c r="J128" s="71"/>
      <c r="K128" s="71"/>
      <c r="L128" s="115"/>
      <c r="M128" s="73"/>
      <c r="N128" s="114"/>
    </row>
    <row r="129" spans="1:15" ht="25.5" customHeight="1" x14ac:dyDescent="0.3">
      <c r="A129" s="28"/>
      <c r="B129" s="69"/>
      <c r="C129" s="147" t="s">
        <v>61</v>
      </c>
      <c r="D129" s="148"/>
      <c r="E129" s="148"/>
      <c r="F129" s="148"/>
      <c r="G129" s="148"/>
      <c r="H129" s="148"/>
      <c r="I129" s="148"/>
      <c r="J129" s="148"/>
      <c r="K129" s="148"/>
      <c r="L129" s="148"/>
      <c r="M129" s="73"/>
      <c r="N129" s="114"/>
    </row>
    <row r="130" spans="1:15" x14ac:dyDescent="0.3">
      <c r="A130" s="28"/>
      <c r="B130" s="92"/>
      <c r="C130" s="116"/>
      <c r="D130" s="117"/>
      <c r="E130" s="117"/>
      <c r="F130" s="117"/>
      <c r="G130" s="117"/>
      <c r="H130" s="117"/>
      <c r="I130" s="117"/>
      <c r="J130" s="118"/>
      <c r="K130" s="117"/>
      <c r="L130" s="118"/>
      <c r="M130" s="97"/>
      <c r="N130" s="119"/>
      <c r="O130" s="10"/>
    </row>
    <row r="131" spans="1:15" x14ac:dyDescent="0.3">
      <c r="A131" s="28"/>
      <c r="B131" s="29"/>
      <c r="C131" s="29"/>
      <c r="D131" s="28"/>
      <c r="E131" s="28"/>
      <c r="F131" s="28"/>
      <c r="G131" s="28"/>
      <c r="H131" s="28"/>
      <c r="I131" s="28"/>
      <c r="J131" s="112"/>
      <c r="K131" s="28"/>
      <c r="L131" s="112"/>
      <c r="M131" s="99"/>
      <c r="N131" s="29"/>
    </row>
    <row r="132" spans="1:15" x14ac:dyDescent="0.3">
      <c r="A132" s="28"/>
      <c r="B132" s="63"/>
      <c r="C132" s="100" t="s">
        <v>228</v>
      </c>
      <c r="D132" s="65"/>
      <c r="E132" s="65"/>
      <c r="F132" s="65"/>
      <c r="G132" s="65"/>
      <c r="H132" s="65"/>
      <c r="I132" s="65"/>
      <c r="J132" s="101"/>
      <c r="K132" s="65"/>
      <c r="L132" s="101"/>
      <c r="M132" s="67"/>
      <c r="N132" s="113"/>
    </row>
    <row r="133" spans="1:15" x14ac:dyDescent="0.3">
      <c r="A133" s="28"/>
      <c r="B133" s="69"/>
      <c r="C133" s="102" t="s">
        <v>95</v>
      </c>
      <c r="D133" s="71"/>
      <c r="E133" s="71"/>
      <c r="F133" s="71"/>
      <c r="G133" s="71"/>
      <c r="H133" s="71"/>
      <c r="I133" s="71"/>
      <c r="J133" s="86"/>
      <c r="K133" s="71"/>
      <c r="L133" s="86"/>
      <c r="M133" s="73"/>
      <c r="N133" s="74"/>
    </row>
    <row r="134" spans="1:15" x14ac:dyDescent="0.3">
      <c r="A134" s="28"/>
      <c r="B134" s="69"/>
      <c r="C134" s="120"/>
      <c r="D134" s="73"/>
      <c r="E134" s="73"/>
      <c r="F134" s="73"/>
      <c r="G134" s="73"/>
      <c r="H134" s="73"/>
      <c r="I134" s="73"/>
      <c r="J134" s="73"/>
      <c r="K134" s="73"/>
      <c r="L134" s="115"/>
      <c r="M134" s="73"/>
      <c r="N134" s="121"/>
    </row>
    <row r="135" spans="1:15" x14ac:dyDescent="0.3">
      <c r="A135" s="28"/>
      <c r="B135" s="69" t="s">
        <v>170</v>
      </c>
      <c r="C135" s="91" t="s">
        <v>171</v>
      </c>
      <c r="D135" s="71"/>
      <c r="E135" s="71"/>
      <c r="F135" s="71"/>
      <c r="G135" s="71"/>
      <c r="H135" s="71"/>
      <c r="I135" s="71"/>
      <c r="J135" s="71"/>
      <c r="K135" s="71"/>
      <c r="L135" s="86"/>
      <c r="M135" s="73"/>
      <c r="N135" s="74"/>
    </row>
    <row r="136" spans="1:15" ht="26.25" customHeight="1" x14ac:dyDescent="0.25">
      <c r="A136" s="28"/>
      <c r="B136" s="105" t="s">
        <v>172</v>
      </c>
      <c r="C136" s="147" t="s">
        <v>247</v>
      </c>
      <c r="D136" s="148"/>
      <c r="E136" s="148"/>
      <c r="F136" s="148"/>
      <c r="G136" s="148"/>
      <c r="H136" s="148"/>
      <c r="I136" s="71"/>
      <c r="J136" s="122" t="s">
        <v>66</v>
      </c>
      <c r="K136" s="71"/>
      <c r="L136" s="86"/>
      <c r="M136" s="73"/>
      <c r="N136" s="74"/>
    </row>
    <row r="137" spans="1:15" ht="12.5" x14ac:dyDescent="0.25">
      <c r="A137" s="28"/>
      <c r="B137" s="82" t="s">
        <v>173</v>
      </c>
      <c r="C137" s="90" t="s">
        <v>248</v>
      </c>
      <c r="D137" s="71"/>
      <c r="E137" s="71"/>
      <c r="F137" s="71"/>
      <c r="G137" s="71"/>
      <c r="H137" s="71"/>
      <c r="I137" s="71"/>
      <c r="J137" s="41" t="s">
        <v>66</v>
      </c>
      <c r="K137" s="71"/>
      <c r="L137" s="86"/>
      <c r="M137" s="73"/>
      <c r="N137" s="74"/>
    </row>
    <row r="138" spans="1:15" ht="12.5" x14ac:dyDescent="0.25">
      <c r="A138" s="28"/>
      <c r="B138" s="82" t="s">
        <v>174</v>
      </c>
      <c r="C138" s="90" t="s">
        <v>57</v>
      </c>
      <c r="D138" s="71"/>
      <c r="E138" s="71"/>
      <c r="F138" s="71"/>
      <c r="G138" s="71"/>
      <c r="H138" s="71"/>
      <c r="I138" s="71"/>
      <c r="J138" s="41" t="s">
        <v>66</v>
      </c>
      <c r="K138" s="71"/>
      <c r="L138" s="86"/>
      <c r="M138" s="73"/>
      <c r="N138" s="74"/>
    </row>
    <row r="139" spans="1:15" ht="27" customHeight="1" x14ac:dyDescent="0.25">
      <c r="A139" s="28"/>
      <c r="B139" s="105" t="s">
        <v>175</v>
      </c>
      <c r="C139" s="163" t="s">
        <v>208</v>
      </c>
      <c r="D139" s="164"/>
      <c r="E139" s="164"/>
      <c r="F139" s="164"/>
      <c r="G139" s="164"/>
      <c r="H139" s="164"/>
      <c r="I139" s="71"/>
      <c r="J139" s="122" t="s">
        <v>66</v>
      </c>
      <c r="K139" s="71"/>
      <c r="L139" s="86"/>
      <c r="M139" s="73"/>
      <c r="N139" s="74"/>
    </row>
    <row r="140" spans="1:15" ht="12.5" x14ac:dyDescent="0.25">
      <c r="A140" s="28"/>
      <c r="B140" s="82" t="s">
        <v>176</v>
      </c>
      <c r="C140" s="90" t="s">
        <v>94</v>
      </c>
      <c r="D140" s="71"/>
      <c r="E140" s="71"/>
      <c r="F140" s="71"/>
      <c r="G140" s="71"/>
      <c r="H140" s="71"/>
      <c r="I140" s="71"/>
      <c r="J140" s="41" t="s">
        <v>66</v>
      </c>
      <c r="K140" s="71"/>
      <c r="L140" s="86"/>
      <c r="M140" s="73"/>
      <c r="N140" s="74"/>
    </row>
    <row r="141" spans="1:15" x14ac:dyDescent="0.3">
      <c r="A141" s="28"/>
      <c r="B141" s="82" t="s">
        <v>177</v>
      </c>
      <c r="C141" s="123" t="s">
        <v>58</v>
      </c>
      <c r="D141" s="76"/>
      <c r="E141" s="71"/>
      <c r="F141" s="71"/>
      <c r="G141" s="71"/>
      <c r="H141" s="71"/>
      <c r="I141" s="71"/>
      <c r="J141" s="41" t="s">
        <v>66</v>
      </c>
      <c r="K141" s="71"/>
      <c r="L141" s="124"/>
      <c r="M141" s="73"/>
      <c r="N141" s="114"/>
    </row>
    <row r="142" spans="1:15" x14ac:dyDescent="0.3">
      <c r="A142" s="28"/>
      <c r="B142" s="82" t="s">
        <v>178</v>
      </c>
      <c r="C142" s="123" t="s">
        <v>63</v>
      </c>
      <c r="D142" s="76"/>
      <c r="E142" s="71"/>
      <c r="F142" s="71"/>
      <c r="G142" s="71"/>
      <c r="H142" s="71"/>
      <c r="I142" s="71"/>
      <c r="J142" s="41" t="s">
        <v>66</v>
      </c>
      <c r="K142" s="71"/>
      <c r="L142" s="124"/>
      <c r="M142" s="73"/>
      <c r="N142" s="114"/>
    </row>
    <row r="143" spans="1:15" x14ac:dyDescent="0.3">
      <c r="A143" s="28"/>
      <c r="B143" s="82" t="s">
        <v>179</v>
      </c>
      <c r="C143" s="123" t="s">
        <v>249</v>
      </c>
      <c r="D143" s="76"/>
      <c r="E143" s="71"/>
      <c r="F143" s="71"/>
      <c r="G143" s="71"/>
      <c r="H143" s="71"/>
      <c r="I143" s="71"/>
      <c r="J143" s="41" t="s">
        <v>66</v>
      </c>
      <c r="K143" s="71"/>
      <c r="L143" s="124"/>
      <c r="M143" s="73"/>
      <c r="N143" s="114"/>
    </row>
    <row r="144" spans="1:15" x14ac:dyDescent="0.3">
      <c r="A144" s="28"/>
      <c r="B144" s="82" t="s">
        <v>180</v>
      </c>
      <c r="C144" s="123" t="s">
        <v>98</v>
      </c>
      <c r="D144" s="76"/>
      <c r="E144" s="71"/>
      <c r="F144" s="71"/>
      <c r="G144" s="71"/>
      <c r="H144" s="71"/>
      <c r="I144" s="71"/>
      <c r="J144" s="41" t="s">
        <v>66</v>
      </c>
      <c r="K144" s="71"/>
      <c r="L144" s="124"/>
      <c r="M144" s="73"/>
      <c r="N144" s="114"/>
    </row>
    <row r="145" spans="1:14" x14ac:dyDescent="0.3">
      <c r="A145" s="28"/>
      <c r="B145" s="82" t="s">
        <v>181</v>
      </c>
      <c r="C145" s="123" t="s">
        <v>56</v>
      </c>
      <c r="D145" s="76"/>
      <c r="E145" s="71"/>
      <c r="F145" s="71"/>
      <c r="G145" s="71"/>
      <c r="H145" s="71"/>
      <c r="I145" s="71"/>
      <c r="J145" s="41" t="s">
        <v>66</v>
      </c>
      <c r="K145" s="71"/>
      <c r="L145" s="124"/>
      <c r="M145" s="73"/>
      <c r="N145" s="114"/>
    </row>
    <row r="146" spans="1:14" x14ac:dyDescent="0.3">
      <c r="A146" s="28"/>
      <c r="B146" s="82" t="s">
        <v>182</v>
      </c>
      <c r="C146" s="123" t="s">
        <v>250</v>
      </c>
      <c r="D146" s="76"/>
      <c r="E146" s="71"/>
      <c r="F146" s="71"/>
      <c r="G146" s="71"/>
      <c r="H146" s="71"/>
      <c r="I146" s="71"/>
      <c r="J146" s="41" t="s">
        <v>66</v>
      </c>
      <c r="K146" s="71"/>
      <c r="L146" s="124"/>
      <c r="M146" s="73"/>
      <c r="N146" s="114"/>
    </row>
    <row r="147" spans="1:14" ht="27" customHeight="1" x14ac:dyDescent="0.3">
      <c r="A147" s="28"/>
      <c r="B147" s="105" t="s">
        <v>206</v>
      </c>
      <c r="C147" s="161" t="s">
        <v>255</v>
      </c>
      <c r="D147" s="162"/>
      <c r="E147" s="162"/>
      <c r="F147" s="162"/>
      <c r="G147" s="162"/>
      <c r="H147" s="162"/>
      <c r="I147" s="71"/>
      <c r="J147" s="122" t="s">
        <v>66</v>
      </c>
      <c r="K147" s="71"/>
      <c r="L147" s="124"/>
      <c r="M147" s="73"/>
      <c r="N147" s="114"/>
    </row>
    <row r="148" spans="1:14" x14ac:dyDescent="0.3">
      <c r="A148" s="28"/>
      <c r="B148" s="92"/>
      <c r="C148" s="125"/>
      <c r="D148" s="94"/>
      <c r="E148" s="94"/>
      <c r="F148" s="94"/>
      <c r="G148" s="94"/>
      <c r="H148" s="94"/>
      <c r="I148" s="94"/>
      <c r="J148" s="94"/>
      <c r="K148" s="94"/>
      <c r="L148" s="94"/>
      <c r="M148" s="97"/>
      <c r="N148" s="111"/>
    </row>
    <row r="149" spans="1:14" x14ac:dyDescent="0.3">
      <c r="A149" s="28"/>
      <c r="B149" s="29"/>
      <c r="C149" s="61"/>
      <c r="D149" s="28"/>
      <c r="E149" s="28"/>
      <c r="F149" s="28"/>
      <c r="G149" s="28"/>
      <c r="H149" s="28"/>
      <c r="I149" s="28"/>
      <c r="J149" s="28"/>
      <c r="K149" s="28"/>
      <c r="L149" s="28"/>
      <c r="M149" s="31"/>
      <c r="N149" s="28"/>
    </row>
    <row r="150" spans="1:14" ht="13.5" thickBot="1" x14ac:dyDescent="0.35">
      <c r="A150" s="28"/>
      <c r="B150" s="126" t="s">
        <v>183</v>
      </c>
      <c r="C150" s="127" t="s">
        <v>184</v>
      </c>
      <c r="D150" s="128"/>
      <c r="E150" s="128"/>
      <c r="F150" s="128"/>
      <c r="G150" s="128"/>
      <c r="H150" s="128"/>
      <c r="I150" s="128"/>
      <c r="J150" s="128"/>
      <c r="K150" s="128"/>
      <c r="L150" s="128"/>
      <c r="M150" s="129"/>
      <c r="N150" s="130">
        <f>SUM(N24:N127)</f>
        <v>522604.80000000016</v>
      </c>
    </row>
    <row r="151" spans="1:14" ht="13.5" thickTop="1" x14ac:dyDescent="0.3">
      <c r="A151" s="28"/>
      <c r="B151" s="29"/>
      <c r="C151" s="76"/>
      <c r="D151" s="71"/>
      <c r="E151" s="71"/>
      <c r="F151" s="71"/>
      <c r="G151" s="71"/>
      <c r="H151" s="71"/>
      <c r="I151" s="71"/>
      <c r="J151" s="71"/>
      <c r="K151" s="71"/>
      <c r="L151" s="71"/>
      <c r="M151" s="73"/>
      <c r="N151" s="131"/>
    </row>
    <row r="152" spans="1:14" x14ac:dyDescent="0.3">
      <c r="A152" s="28"/>
      <c r="B152" s="29"/>
      <c r="C152" s="61"/>
      <c r="D152" s="28"/>
      <c r="E152" s="28"/>
      <c r="F152" s="28"/>
      <c r="G152" s="28"/>
      <c r="H152" s="28"/>
      <c r="I152" s="28"/>
      <c r="J152" s="28"/>
      <c r="K152" s="28"/>
      <c r="L152" s="28"/>
      <c r="M152" s="31"/>
      <c r="N152" s="28"/>
    </row>
    <row r="153" spans="1:14" x14ac:dyDescent="0.3">
      <c r="A153" s="28"/>
      <c r="B153" s="63"/>
      <c r="C153" s="100" t="s">
        <v>97</v>
      </c>
      <c r="D153" s="65"/>
      <c r="E153" s="65"/>
      <c r="F153" s="65"/>
      <c r="G153" s="65"/>
      <c r="H153" s="65"/>
      <c r="I153" s="65"/>
      <c r="J153" s="65"/>
      <c r="K153" s="65"/>
      <c r="L153" s="101"/>
      <c r="M153" s="67"/>
      <c r="N153" s="68"/>
    </row>
    <row r="154" spans="1:14" x14ac:dyDescent="0.3">
      <c r="A154" s="28"/>
      <c r="B154" s="69"/>
      <c r="C154" s="102" t="s">
        <v>96</v>
      </c>
      <c r="D154" s="71"/>
      <c r="E154" s="71"/>
      <c r="F154" s="71"/>
      <c r="G154" s="71"/>
      <c r="H154" s="71"/>
      <c r="I154" s="71"/>
      <c r="J154" s="71"/>
      <c r="K154" s="71"/>
      <c r="L154" s="86"/>
      <c r="M154" s="73"/>
      <c r="N154" s="74"/>
    </row>
    <row r="155" spans="1:14" ht="80.150000000000006" customHeight="1" x14ac:dyDescent="0.3">
      <c r="A155" s="28"/>
      <c r="B155" s="69"/>
      <c r="C155" s="147" t="s">
        <v>266</v>
      </c>
      <c r="D155" s="148"/>
      <c r="E155" s="148"/>
      <c r="F155" s="148"/>
      <c r="G155" s="148"/>
      <c r="H155" s="148"/>
      <c r="I155" s="148"/>
      <c r="J155" s="148"/>
      <c r="K155" s="148"/>
      <c r="L155" s="148"/>
      <c r="M155" s="148"/>
      <c r="N155" s="74"/>
    </row>
    <row r="156" spans="1:14" ht="39.5" thickBot="1" x14ac:dyDescent="0.35">
      <c r="A156" s="28"/>
      <c r="B156" s="69" t="s">
        <v>185</v>
      </c>
      <c r="C156" s="132" t="s">
        <v>186</v>
      </c>
      <c r="D156" s="133"/>
      <c r="E156" s="133"/>
      <c r="F156" s="133"/>
      <c r="G156" s="133"/>
      <c r="H156" s="133"/>
      <c r="I156" s="133"/>
      <c r="J156" s="80" t="s">
        <v>87</v>
      </c>
      <c r="K156" s="80" t="s">
        <v>88</v>
      </c>
      <c r="L156" s="133"/>
      <c r="M156" s="134"/>
      <c r="N156" s="74"/>
    </row>
    <row r="157" spans="1:14" ht="14" thickTop="1" thickBot="1" x14ac:dyDescent="0.35">
      <c r="A157" s="28"/>
      <c r="B157" s="105" t="s">
        <v>232</v>
      </c>
      <c r="C157" s="90" t="s">
        <v>59</v>
      </c>
      <c r="D157" s="41"/>
      <c r="E157" s="71"/>
      <c r="F157" s="71"/>
      <c r="G157" s="71"/>
      <c r="H157" s="71"/>
      <c r="I157" s="71"/>
      <c r="J157" s="2"/>
      <c r="K157" s="2"/>
      <c r="L157" s="71"/>
      <c r="M157" s="73"/>
      <c r="N157" s="114"/>
    </row>
    <row r="158" spans="1:14" ht="14" thickTop="1" thickBot="1" x14ac:dyDescent="0.35">
      <c r="A158" s="28"/>
      <c r="B158" s="105" t="s">
        <v>233</v>
      </c>
      <c r="C158" s="90" t="s">
        <v>60</v>
      </c>
      <c r="D158" s="41"/>
      <c r="E158" s="71"/>
      <c r="F158" s="71"/>
      <c r="G158" s="71"/>
      <c r="H158" s="71"/>
      <c r="I158" s="71"/>
      <c r="J158" s="2"/>
      <c r="K158" s="2"/>
      <c r="L158" s="71"/>
      <c r="M158" s="73"/>
      <c r="N158" s="114"/>
    </row>
    <row r="159" spans="1:14" ht="14" thickTop="1" thickBot="1" x14ac:dyDescent="0.35">
      <c r="A159" s="28"/>
      <c r="B159" s="105" t="s">
        <v>234</v>
      </c>
      <c r="C159" s="90" t="s">
        <v>240</v>
      </c>
      <c r="D159" s="41"/>
      <c r="E159" s="71"/>
      <c r="F159" s="71"/>
      <c r="G159" s="71"/>
      <c r="H159" s="71"/>
      <c r="I159" s="71"/>
      <c r="J159" s="2"/>
      <c r="K159" s="2"/>
      <c r="L159" s="71"/>
      <c r="M159" s="73"/>
      <c r="N159" s="114"/>
    </row>
    <row r="160" spans="1:14" ht="14" thickTop="1" thickBot="1" x14ac:dyDescent="0.35">
      <c r="A160" s="28"/>
      <c r="B160" s="105" t="s">
        <v>235</v>
      </c>
      <c r="C160" s="90" t="s">
        <v>229</v>
      </c>
      <c r="D160" s="41"/>
      <c r="E160" s="71"/>
      <c r="F160" s="71"/>
      <c r="G160" s="71"/>
      <c r="H160" s="71"/>
      <c r="I160" s="71"/>
      <c r="J160" s="2"/>
      <c r="K160" s="2"/>
      <c r="L160" s="71"/>
      <c r="M160" s="73"/>
      <c r="N160" s="114"/>
    </row>
    <row r="161" spans="1:14" ht="14" thickTop="1" thickBot="1" x14ac:dyDescent="0.35">
      <c r="A161" s="28"/>
      <c r="B161" s="105" t="s">
        <v>236</v>
      </c>
      <c r="C161" s="90" t="s">
        <v>226</v>
      </c>
      <c r="D161" s="41"/>
      <c r="E161" s="71"/>
      <c r="F161" s="71"/>
      <c r="G161" s="71"/>
      <c r="H161" s="71"/>
      <c r="I161" s="71"/>
      <c r="J161" s="2"/>
      <c r="K161" s="2"/>
      <c r="L161" s="71"/>
      <c r="M161" s="73"/>
      <c r="N161" s="114"/>
    </row>
    <row r="162" spans="1:14" ht="14" thickTop="1" thickBot="1" x14ac:dyDescent="0.35">
      <c r="A162" s="28"/>
      <c r="B162" s="105" t="s">
        <v>237</v>
      </c>
      <c r="C162" s="90" t="s">
        <v>21</v>
      </c>
      <c r="D162" s="41"/>
      <c r="E162" s="71"/>
      <c r="F162" s="71"/>
      <c r="G162" s="71"/>
      <c r="H162" s="71"/>
      <c r="I162" s="71"/>
      <c r="J162" s="2"/>
      <c r="K162" s="2"/>
      <c r="L162" s="71"/>
      <c r="M162" s="73"/>
      <c r="N162" s="114"/>
    </row>
    <row r="163" spans="1:14" ht="14" thickTop="1" thickBot="1" x14ac:dyDescent="0.35">
      <c r="A163" s="28"/>
      <c r="B163" s="105" t="s">
        <v>238</v>
      </c>
      <c r="C163" s="90" t="s">
        <v>300</v>
      </c>
      <c r="D163" s="41"/>
      <c r="E163" s="71"/>
      <c r="F163" s="71"/>
      <c r="G163" s="71"/>
      <c r="H163" s="71"/>
      <c r="I163" s="71"/>
      <c r="J163" s="2"/>
      <c r="K163" s="2"/>
      <c r="L163" s="71"/>
      <c r="M163" s="73"/>
      <c r="N163" s="114"/>
    </row>
    <row r="164" spans="1:14" ht="13.5" thickTop="1" x14ac:dyDescent="0.3">
      <c r="A164" s="28"/>
      <c r="B164" s="105" t="s">
        <v>239</v>
      </c>
      <c r="C164" s="90" t="s">
        <v>73</v>
      </c>
      <c r="D164" s="41"/>
      <c r="E164" s="71"/>
      <c r="F164" s="71"/>
      <c r="G164" s="71"/>
      <c r="H164" s="71"/>
      <c r="I164" s="71"/>
      <c r="J164" s="135" t="s">
        <v>230</v>
      </c>
      <c r="K164" s="135"/>
      <c r="L164" s="71"/>
      <c r="M164" s="73"/>
      <c r="N164" s="114"/>
    </row>
    <row r="165" spans="1:14" x14ac:dyDescent="0.3">
      <c r="A165" s="28"/>
      <c r="B165" s="136" t="s">
        <v>299</v>
      </c>
      <c r="C165" s="125" t="s">
        <v>231</v>
      </c>
      <c r="D165" s="95"/>
      <c r="E165" s="94"/>
      <c r="F165" s="94"/>
      <c r="G165" s="94"/>
      <c r="H165" s="94"/>
      <c r="I165" s="94"/>
      <c r="J165" s="95" t="s">
        <v>230</v>
      </c>
      <c r="K165" s="94"/>
      <c r="L165" s="94"/>
      <c r="M165" s="97"/>
      <c r="N165" s="98"/>
    </row>
    <row r="166" spans="1:14" x14ac:dyDescent="0.3">
      <c r="A166" s="28"/>
      <c r="B166" s="29"/>
      <c r="C166" s="73"/>
      <c r="D166" s="41"/>
      <c r="E166" s="71"/>
      <c r="F166" s="71"/>
      <c r="G166" s="71"/>
      <c r="H166" s="71"/>
      <c r="I166" s="71"/>
      <c r="J166" s="71"/>
      <c r="K166" s="71"/>
      <c r="L166" s="71"/>
      <c r="M166" s="73"/>
      <c r="N166" s="76"/>
    </row>
    <row r="167" spans="1:14" x14ac:dyDescent="0.3">
      <c r="A167" s="28"/>
      <c r="B167" s="63"/>
      <c r="C167" s="100" t="s">
        <v>279</v>
      </c>
      <c r="D167" s="65"/>
      <c r="E167" s="65"/>
      <c r="F167" s="65"/>
      <c r="G167" s="65"/>
      <c r="H167" s="65"/>
      <c r="I167" s="65"/>
      <c r="J167" s="101"/>
      <c r="K167" s="65"/>
      <c r="L167" s="101"/>
      <c r="M167" s="67"/>
      <c r="N167" s="113"/>
    </row>
    <row r="168" spans="1:14" x14ac:dyDescent="0.3">
      <c r="A168" s="28"/>
      <c r="B168" s="69"/>
      <c r="C168" s="102" t="s">
        <v>267</v>
      </c>
      <c r="D168" s="71"/>
      <c r="E168" s="71"/>
      <c r="F168" s="71"/>
      <c r="G168" s="71"/>
      <c r="H168" s="71"/>
      <c r="I168" s="71"/>
      <c r="J168" s="86"/>
      <c r="K168" s="71"/>
      <c r="L168" s="86"/>
      <c r="M168" s="73"/>
      <c r="N168" s="114"/>
    </row>
    <row r="169" spans="1:14" ht="25" customHeight="1" x14ac:dyDescent="0.3">
      <c r="A169" s="28"/>
      <c r="B169" s="69"/>
      <c r="C169" s="165" t="s">
        <v>268</v>
      </c>
      <c r="D169" s="166"/>
      <c r="E169" s="166"/>
      <c r="F169" s="166"/>
      <c r="G169" s="166"/>
      <c r="H169" s="166"/>
      <c r="I169" s="166"/>
      <c r="J169" s="166"/>
      <c r="K169" s="166"/>
      <c r="L169" s="166"/>
      <c r="M169" s="73"/>
      <c r="N169" s="114"/>
    </row>
    <row r="170" spans="1:14" x14ac:dyDescent="0.3">
      <c r="A170" s="28"/>
      <c r="B170" s="69"/>
      <c r="C170" s="102" t="s">
        <v>96</v>
      </c>
      <c r="D170" s="71"/>
      <c r="E170" s="71"/>
      <c r="F170" s="71"/>
      <c r="G170" s="71"/>
      <c r="H170" s="71"/>
      <c r="I170" s="71"/>
      <c r="J170" s="86"/>
      <c r="K170" s="71"/>
      <c r="L170" s="86"/>
      <c r="M170" s="73"/>
      <c r="N170" s="114"/>
    </row>
    <row r="171" spans="1:14" x14ac:dyDescent="0.3">
      <c r="A171" s="28"/>
      <c r="B171" s="69"/>
      <c r="C171" s="91"/>
      <c r="D171" s="71"/>
      <c r="E171" s="71"/>
      <c r="F171" s="71"/>
      <c r="G171" s="71"/>
      <c r="H171" s="71"/>
      <c r="I171" s="71"/>
      <c r="J171" s="86"/>
      <c r="K171" s="71"/>
      <c r="L171" s="86"/>
      <c r="M171" s="31"/>
      <c r="N171" s="114"/>
    </row>
    <row r="172" spans="1:14" x14ac:dyDescent="0.3">
      <c r="A172" s="28"/>
      <c r="B172" s="69" t="s">
        <v>187</v>
      </c>
      <c r="C172" s="91" t="s">
        <v>260</v>
      </c>
      <c r="D172" s="71"/>
      <c r="E172" s="71"/>
      <c r="F172" s="71"/>
      <c r="G172" s="71"/>
      <c r="H172" s="71"/>
      <c r="I172" s="71"/>
      <c r="J172" s="86"/>
      <c r="K172" s="71"/>
      <c r="L172" s="86"/>
      <c r="M172" s="40"/>
      <c r="N172" s="114"/>
    </row>
    <row r="173" spans="1:14" ht="28.5" thickBot="1" x14ac:dyDescent="0.35">
      <c r="A173" s="28"/>
      <c r="B173" s="137"/>
      <c r="C173" s="91" t="s">
        <v>261</v>
      </c>
      <c r="D173" s="71"/>
      <c r="E173" s="71"/>
      <c r="F173" s="28"/>
      <c r="G173" s="71"/>
      <c r="H173" s="28"/>
      <c r="I173" s="71"/>
      <c r="J173" s="86"/>
      <c r="K173" s="71"/>
      <c r="L173" s="79" t="s">
        <v>53</v>
      </c>
      <c r="M173" s="80" t="s">
        <v>251</v>
      </c>
      <c r="N173" s="81" t="s">
        <v>54</v>
      </c>
    </row>
    <row r="174" spans="1:14" ht="14" thickTop="1" thickBot="1" x14ac:dyDescent="0.35">
      <c r="A174" s="28"/>
      <c r="B174" s="82" t="s">
        <v>188</v>
      </c>
      <c r="C174" s="90" t="s">
        <v>264</v>
      </c>
      <c r="D174" s="71"/>
      <c r="E174" s="71"/>
      <c r="F174" s="86"/>
      <c r="G174" s="71"/>
      <c r="H174" s="71"/>
      <c r="I174" s="71"/>
      <c r="J174" s="86"/>
      <c r="K174" s="71"/>
      <c r="L174" s="18"/>
      <c r="M174" s="41">
        <v>150</v>
      </c>
      <c r="N174" s="84">
        <f>L174*M174</f>
        <v>0</v>
      </c>
    </row>
    <row r="175" spans="1:14" ht="27" customHeight="1" thickTop="1" x14ac:dyDescent="0.3">
      <c r="A175" s="28"/>
      <c r="B175" s="69"/>
      <c r="C175" s="147" t="s">
        <v>259</v>
      </c>
      <c r="D175" s="148"/>
      <c r="E175" s="148"/>
      <c r="F175" s="148"/>
      <c r="G175" s="148"/>
      <c r="H175" s="148"/>
      <c r="I175" s="148"/>
      <c r="J175" s="148"/>
      <c r="K175" s="148"/>
      <c r="L175" s="148"/>
      <c r="M175" s="73"/>
      <c r="N175" s="114"/>
    </row>
    <row r="176" spans="1:14" ht="12.75" customHeight="1" x14ac:dyDescent="0.3">
      <c r="A176" s="28"/>
      <c r="B176" s="69"/>
      <c r="C176" s="138"/>
      <c r="D176" s="133"/>
      <c r="E176" s="133"/>
      <c r="F176" s="133"/>
      <c r="G176" s="133"/>
      <c r="H176" s="133"/>
      <c r="I176" s="133"/>
      <c r="J176" s="133"/>
      <c r="K176" s="133"/>
      <c r="L176" s="133"/>
      <c r="M176" s="73"/>
      <c r="N176" s="114"/>
    </row>
    <row r="177" spans="1:14" ht="12.75" customHeight="1" thickBot="1" x14ac:dyDescent="0.35">
      <c r="A177" s="28"/>
      <c r="B177" s="139"/>
      <c r="C177" s="91" t="s">
        <v>262</v>
      </c>
      <c r="D177" s="133"/>
      <c r="E177" s="133"/>
      <c r="F177" s="133"/>
      <c r="G177" s="133"/>
      <c r="H177" s="133"/>
      <c r="I177" s="133"/>
      <c r="J177" s="133"/>
      <c r="K177" s="133"/>
      <c r="L177" s="133"/>
      <c r="M177" s="73"/>
      <c r="N177" s="114"/>
    </row>
    <row r="178" spans="1:14" ht="12.75" customHeight="1" thickTop="1" thickBot="1" x14ac:dyDescent="0.35">
      <c r="A178" s="28"/>
      <c r="B178" s="82" t="s">
        <v>189</v>
      </c>
      <c r="C178" s="90" t="s">
        <v>263</v>
      </c>
      <c r="D178" s="71"/>
      <c r="E178" s="71"/>
      <c r="F178" s="86"/>
      <c r="G178" s="71"/>
      <c r="H178" s="71"/>
      <c r="I178" s="71"/>
      <c r="J178" s="86"/>
      <c r="K178" s="71"/>
      <c r="L178" s="18"/>
      <c r="M178" s="41">
        <v>5</v>
      </c>
      <c r="N178" s="84">
        <f>L178*M178</f>
        <v>0</v>
      </c>
    </row>
    <row r="179" spans="1:14" ht="27" customHeight="1" thickTop="1" x14ac:dyDescent="0.3">
      <c r="A179" s="28"/>
      <c r="B179" s="69"/>
      <c r="C179" s="147" t="s">
        <v>265</v>
      </c>
      <c r="D179" s="148"/>
      <c r="E179" s="148"/>
      <c r="F179" s="148"/>
      <c r="G179" s="148"/>
      <c r="H179" s="148"/>
      <c r="I179" s="148"/>
      <c r="J179" s="148"/>
      <c r="K179" s="148"/>
      <c r="L179" s="148"/>
      <c r="M179" s="73"/>
      <c r="N179" s="114"/>
    </row>
    <row r="180" spans="1:14" ht="12.75" customHeight="1" x14ac:dyDescent="0.3">
      <c r="A180" s="28"/>
      <c r="B180" s="69"/>
      <c r="C180" s="138"/>
      <c r="D180" s="133"/>
      <c r="E180" s="133"/>
      <c r="F180" s="133"/>
      <c r="G180" s="133"/>
      <c r="H180" s="133"/>
      <c r="I180" s="133"/>
      <c r="J180" s="133"/>
      <c r="K180" s="133"/>
      <c r="L180" s="133"/>
      <c r="M180" s="73"/>
      <c r="N180" s="114"/>
    </row>
    <row r="181" spans="1:14" ht="12.75" customHeight="1" x14ac:dyDescent="0.3">
      <c r="A181" s="28"/>
      <c r="B181" s="69"/>
      <c r="C181" s="102" t="s">
        <v>284</v>
      </c>
      <c r="D181" s="133"/>
      <c r="E181" s="133"/>
      <c r="F181" s="133"/>
      <c r="G181" s="133"/>
      <c r="H181" s="133"/>
      <c r="I181" s="133"/>
      <c r="J181" s="133"/>
      <c r="K181" s="133"/>
      <c r="L181" s="133"/>
      <c r="M181" s="73"/>
      <c r="N181" s="114"/>
    </row>
    <row r="182" spans="1:14" x14ac:dyDescent="0.3">
      <c r="A182" s="28"/>
      <c r="B182" s="92"/>
      <c r="C182" s="116"/>
      <c r="D182" s="117"/>
      <c r="E182" s="117"/>
      <c r="F182" s="117"/>
      <c r="G182" s="117"/>
      <c r="H182" s="117"/>
      <c r="I182" s="117"/>
      <c r="J182" s="118"/>
      <c r="K182" s="117"/>
      <c r="L182" s="118"/>
      <c r="M182" s="97"/>
      <c r="N182" s="119"/>
    </row>
    <row r="183" spans="1:14" x14ac:dyDescent="0.3">
      <c r="A183" s="28"/>
      <c r="B183" s="29"/>
      <c r="C183" s="28"/>
      <c r="D183" s="28"/>
      <c r="E183" s="28"/>
      <c r="F183" s="28"/>
      <c r="G183" s="28"/>
      <c r="H183" s="28"/>
      <c r="I183" s="28"/>
      <c r="J183" s="28"/>
      <c r="K183" s="28"/>
      <c r="L183" s="28"/>
      <c r="M183" s="99"/>
      <c r="N183" s="28"/>
    </row>
    <row r="184" spans="1:14" ht="15" x14ac:dyDescent="0.3">
      <c r="A184" s="28"/>
      <c r="B184" s="63" t="s">
        <v>190</v>
      </c>
      <c r="C184" s="100" t="s">
        <v>191</v>
      </c>
      <c r="D184" s="64" t="s">
        <v>258</v>
      </c>
      <c r="E184" s="65"/>
      <c r="F184" s="65"/>
      <c r="G184" s="65"/>
      <c r="H184" s="65"/>
      <c r="I184" s="65"/>
      <c r="J184" s="65"/>
      <c r="K184" s="65"/>
      <c r="L184" s="65"/>
      <c r="M184" s="67"/>
      <c r="N184" s="68"/>
    </row>
    <row r="185" spans="1:14" x14ac:dyDescent="0.3">
      <c r="A185" s="28"/>
      <c r="B185" s="92"/>
      <c r="C185" s="140"/>
      <c r="D185" s="141" t="s">
        <v>257</v>
      </c>
      <c r="E185" s="94"/>
      <c r="F185" s="94"/>
      <c r="G185" s="94"/>
      <c r="H185" s="94"/>
      <c r="I185" s="94"/>
      <c r="J185" s="94"/>
      <c r="K185" s="94"/>
      <c r="L185" s="94"/>
      <c r="M185" s="97"/>
      <c r="N185" s="111"/>
    </row>
    <row r="186" spans="1:14" x14ac:dyDescent="0.3">
      <c r="D186" s="17"/>
    </row>
    <row r="187" spans="1:14" x14ac:dyDescent="0.3">
      <c r="C187" s="9"/>
    </row>
    <row r="188" spans="1:14" x14ac:dyDescent="0.3">
      <c r="F188" s="11"/>
      <c r="H188" s="11"/>
      <c r="L188" s="11"/>
    </row>
    <row r="189" spans="1:14" x14ac:dyDescent="0.3">
      <c r="C189" s="11"/>
      <c r="F189" s="11"/>
      <c r="L189" s="12"/>
    </row>
    <row r="190" spans="1:14" x14ac:dyDescent="0.3">
      <c r="C190" s="11"/>
      <c r="F190" s="11"/>
      <c r="H190" s="11"/>
      <c r="L190" s="12"/>
    </row>
    <row r="191" spans="1:14" x14ac:dyDescent="0.3">
      <c r="C191" s="11"/>
      <c r="F191" s="11"/>
      <c r="L191" s="12"/>
    </row>
    <row r="192" spans="1:14" x14ac:dyDescent="0.3">
      <c r="C192" s="11"/>
      <c r="L192" s="12"/>
    </row>
    <row r="193" spans="3:12" x14ac:dyDescent="0.3">
      <c r="C193" s="11"/>
      <c r="F193" s="11"/>
      <c r="H193" s="11"/>
      <c r="L193" s="12"/>
    </row>
    <row r="194" spans="3:12" x14ac:dyDescent="0.3">
      <c r="C194" s="11"/>
      <c r="F194" s="11"/>
      <c r="H194" s="11"/>
      <c r="L194" s="12"/>
    </row>
    <row r="195" spans="3:12" x14ac:dyDescent="0.3">
      <c r="C195" s="11"/>
      <c r="F195" s="11"/>
      <c r="H195" s="11"/>
      <c r="L195" s="12"/>
    </row>
    <row r="196" spans="3:12" x14ac:dyDescent="0.3">
      <c r="C196" s="11"/>
      <c r="F196" s="11"/>
      <c r="H196" s="11"/>
      <c r="L196" s="12"/>
    </row>
    <row r="197" spans="3:12" x14ac:dyDescent="0.3">
      <c r="L197" s="12"/>
    </row>
    <row r="198" spans="3:12" x14ac:dyDescent="0.3">
      <c r="C198" s="11"/>
      <c r="L198" s="12"/>
    </row>
    <row r="199" spans="3:12" x14ac:dyDescent="0.3">
      <c r="C199" s="11"/>
      <c r="F199" s="11"/>
      <c r="L199" s="12"/>
    </row>
    <row r="200" spans="3:12" x14ac:dyDescent="0.3">
      <c r="C200" s="11"/>
      <c r="F200" s="11"/>
      <c r="L200" s="12"/>
    </row>
    <row r="201" spans="3:12" x14ac:dyDescent="0.3">
      <c r="C201" s="11"/>
      <c r="F201" s="11"/>
      <c r="L201" s="12"/>
    </row>
    <row r="202" spans="3:12" x14ac:dyDescent="0.3">
      <c r="L202" s="12"/>
    </row>
    <row r="203" spans="3:12" x14ac:dyDescent="0.3">
      <c r="C203" s="11"/>
      <c r="L203" s="12"/>
    </row>
    <row r="204" spans="3:12" x14ac:dyDescent="0.3">
      <c r="C204" s="11"/>
      <c r="F204" s="11"/>
      <c r="L204" s="12"/>
    </row>
    <row r="205" spans="3:12" x14ac:dyDescent="0.3">
      <c r="L205" s="12"/>
    </row>
    <row r="206" spans="3:12" x14ac:dyDescent="0.3">
      <c r="C206" s="11"/>
      <c r="L206" s="12"/>
    </row>
    <row r="207" spans="3:12" x14ac:dyDescent="0.3">
      <c r="C207" s="11"/>
      <c r="F207" s="11"/>
      <c r="L207" s="12"/>
    </row>
    <row r="208" spans="3:12" x14ac:dyDescent="0.3">
      <c r="C208" s="11"/>
      <c r="F208" s="11"/>
      <c r="L208" s="12"/>
    </row>
    <row r="209" spans="3:13" x14ac:dyDescent="0.3">
      <c r="C209" s="11"/>
      <c r="E209" s="11"/>
      <c r="F209" s="11"/>
      <c r="L209" s="12"/>
    </row>
    <row r="210" spans="3:13" x14ac:dyDescent="0.3">
      <c r="C210" s="11"/>
      <c r="F210" s="11"/>
      <c r="L210" s="12"/>
    </row>
    <row r="211" spans="3:13" x14ac:dyDescent="0.3">
      <c r="L211" s="12"/>
    </row>
    <row r="212" spans="3:13" x14ac:dyDescent="0.3">
      <c r="C212" s="11"/>
      <c r="F212" s="11"/>
      <c r="L212" s="12"/>
    </row>
    <row r="213" spans="3:13" x14ac:dyDescent="0.3">
      <c r="L213" s="12"/>
    </row>
    <row r="214" spans="3:13" x14ac:dyDescent="0.3">
      <c r="C214" s="11"/>
      <c r="L214" s="12"/>
    </row>
    <row r="215" spans="3:13" x14ac:dyDescent="0.3">
      <c r="C215" s="11"/>
      <c r="F215" s="11"/>
      <c r="L215" s="12"/>
    </row>
    <row r="216" spans="3:13" x14ac:dyDescent="0.3">
      <c r="L216" s="12"/>
    </row>
    <row r="217" spans="3:13" x14ac:dyDescent="0.3">
      <c r="C217" s="11"/>
      <c r="F217" s="11"/>
      <c r="L217" s="12"/>
    </row>
    <row r="218" spans="3:13" ht="14.25" customHeight="1" x14ac:dyDescent="0.3">
      <c r="C218" s="11"/>
      <c r="F218" s="11"/>
      <c r="L218" s="12"/>
    </row>
    <row r="219" spans="3:13" ht="35.25" hidden="1" customHeight="1" x14ac:dyDescent="0.3">
      <c r="C219" s="11"/>
      <c r="F219" s="11"/>
    </row>
    <row r="220" spans="3:13" ht="109.5" hidden="1" customHeight="1" x14ac:dyDescent="0.3">
      <c r="C220" s="11"/>
      <c r="H220" s="11"/>
      <c r="J220" s="11"/>
    </row>
    <row r="221" spans="3:13" x14ac:dyDescent="0.3">
      <c r="C221" s="11"/>
      <c r="F221" s="11"/>
    </row>
    <row r="223" spans="3:13" x14ac:dyDescent="0.3">
      <c r="C223" s="11"/>
      <c r="F223" s="11"/>
      <c r="H223" s="9"/>
      <c r="I223" s="9"/>
      <c r="J223" s="9"/>
      <c r="K223" s="9"/>
      <c r="L223" s="13"/>
      <c r="M223" s="17" t="s">
        <v>1</v>
      </c>
    </row>
    <row r="225" spans="3:12" x14ac:dyDescent="0.3">
      <c r="H225" s="11"/>
      <c r="J225" s="11"/>
      <c r="L225" s="14"/>
    </row>
    <row r="230" spans="3:12" x14ac:dyDescent="0.3">
      <c r="C230" s="11"/>
      <c r="F230" s="11"/>
    </row>
    <row r="232" spans="3:12" x14ac:dyDescent="0.3">
      <c r="C232" s="11"/>
      <c r="F232" s="11"/>
      <c r="H232" s="11"/>
    </row>
    <row r="234" spans="3:12" x14ac:dyDescent="0.3">
      <c r="H234" s="9"/>
      <c r="I234" s="9"/>
      <c r="J234" s="9"/>
      <c r="K234" s="9"/>
      <c r="L234" s="15"/>
    </row>
    <row r="235" spans="3:12" x14ac:dyDescent="0.3">
      <c r="H235" s="9"/>
      <c r="I235" s="9"/>
      <c r="J235" s="9"/>
      <c r="K235" s="9"/>
      <c r="L235" s="16"/>
    </row>
  </sheetData>
  <sheetProtection algorithmName="SHA-512" hashValue="IVe5ZHcIk0XlIzZ66PhygH1ZfIvKCS51nkWikSXw+Zy8VNCJgBQ31yN+rQyb9o/f+JP4ADlbYer43QTMkcUF4g==" saltValue="OmPKPaNOc4ftTdvKXXN4TQ==" spinCount="100000" sheet="1" formatCells="0" selectLockedCells="1"/>
  <mergeCells count="26">
    <mergeCell ref="C175:L175"/>
    <mergeCell ref="C179:L179"/>
    <mergeCell ref="C169:L169"/>
    <mergeCell ref="J9:K9"/>
    <mergeCell ref="C118:D118"/>
    <mergeCell ref="C92:D92"/>
    <mergeCell ref="C95:D95"/>
    <mergeCell ref="D18:L18"/>
    <mergeCell ref="F9:G9"/>
    <mergeCell ref="C119:D119"/>
    <mergeCell ref="J2:M2"/>
    <mergeCell ref="J4:M4"/>
    <mergeCell ref="C129:L129"/>
    <mergeCell ref="C155:M155"/>
    <mergeCell ref="C136:H136"/>
    <mergeCell ref="D4:H4"/>
    <mergeCell ref="H9:I9"/>
    <mergeCell ref="J5:M5"/>
    <mergeCell ref="D3:H3"/>
    <mergeCell ref="J3:M3"/>
    <mergeCell ref="J17:K17"/>
    <mergeCell ref="C147:H147"/>
    <mergeCell ref="C113:D113"/>
    <mergeCell ref="C114:D114"/>
    <mergeCell ref="C100:D100"/>
    <mergeCell ref="C139:H139"/>
  </mergeCells>
  <phoneticPr fontId="1" type="noConversion"/>
  <pageMargins left="0.23622047244094491" right="0.23622047244094491" top="0.94488188976377963" bottom="0.74803149606299213" header="0.31496062992125984" footer="0.31496062992125984"/>
  <pageSetup paperSize="9" scale="66" fitToHeight="3" orientation="portrait" r:id="rId1"/>
  <headerFooter alignWithMargins="0">
    <oddHeader>&amp;L&amp;G&amp;C&amp;11Tarjouspyyntö: BV19729 
 Liite 1b - Hintataulukko</oddHeader>
    <oddFooter>&amp;LPVSOP 721/2025&amp;CSivu &amp;P(&amp;N)</oddFooter>
  </headerFooter>
  <rowBreaks count="1" manualBreakCount="1">
    <brk id="131" max="13" man="1"/>
  </row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7B657-D196-4074-9235-E0698C1F1A1B}">
  <sheetPr>
    <tabColor rgb="FFFFFF00"/>
    <pageSetUpPr fitToPage="1"/>
  </sheetPr>
  <dimension ref="B1:B24"/>
  <sheetViews>
    <sheetView zoomScaleNormal="100" workbookViewId="0">
      <selection activeCell="B2" sqref="B2"/>
    </sheetView>
  </sheetViews>
  <sheetFormatPr defaultColWidth="9.1796875" defaultRowHeight="12.5" x14ac:dyDescent="0.25"/>
  <cols>
    <col min="1" max="1" width="3" style="4" customWidth="1"/>
    <col min="2" max="2" width="108.26953125" style="4" customWidth="1"/>
    <col min="3" max="16384" width="9.1796875" style="4"/>
  </cols>
  <sheetData>
    <row r="1" spans="2:2" ht="13" x14ac:dyDescent="0.25">
      <c r="B1" s="19" t="s">
        <v>276</v>
      </c>
    </row>
    <row r="2" spans="2:2" ht="13" x14ac:dyDescent="0.25">
      <c r="B2" s="20" t="s">
        <v>275</v>
      </c>
    </row>
    <row r="3" spans="2:2" ht="13" x14ac:dyDescent="0.25">
      <c r="B3" s="20"/>
    </row>
    <row r="4" spans="2:2" ht="13" x14ac:dyDescent="0.25">
      <c r="B4" s="21" t="s">
        <v>274</v>
      </c>
    </row>
    <row r="5" spans="2:2" x14ac:dyDescent="0.25">
      <c r="B5" s="22"/>
    </row>
    <row r="6" spans="2:2" ht="13" x14ac:dyDescent="0.25">
      <c r="B6" s="21" t="s">
        <v>272</v>
      </c>
    </row>
    <row r="7" spans="2:2" x14ac:dyDescent="0.25">
      <c r="B7" s="22"/>
    </row>
    <row r="8" spans="2:2" ht="15" customHeight="1" x14ac:dyDescent="0.25">
      <c r="B8" s="23" t="s">
        <v>281</v>
      </c>
    </row>
    <row r="9" spans="2:2" x14ac:dyDescent="0.25">
      <c r="B9" s="22"/>
    </row>
    <row r="10" spans="2:2" ht="50" x14ac:dyDescent="0.25">
      <c r="B10" s="24" t="s">
        <v>277</v>
      </c>
    </row>
    <row r="11" spans="2:2" x14ac:dyDescent="0.25">
      <c r="B11" s="22"/>
    </row>
    <row r="12" spans="2:2" ht="25" x14ac:dyDescent="0.25">
      <c r="B12" s="24" t="s">
        <v>270</v>
      </c>
    </row>
    <row r="13" spans="2:2" ht="15" customHeight="1" x14ac:dyDescent="0.25">
      <c r="B13" s="24" t="s">
        <v>278</v>
      </c>
    </row>
    <row r="14" spans="2:2" x14ac:dyDescent="0.25">
      <c r="B14" s="22"/>
    </row>
    <row r="15" spans="2:2" ht="13" x14ac:dyDescent="0.25">
      <c r="B15" s="21" t="s">
        <v>273</v>
      </c>
    </row>
    <row r="16" spans="2:2" x14ac:dyDescent="0.25">
      <c r="B16" s="22"/>
    </row>
    <row r="17" spans="2:2" ht="37.5" x14ac:dyDescent="0.25">
      <c r="B17" s="22" t="s">
        <v>332</v>
      </c>
    </row>
    <row r="18" spans="2:2" x14ac:dyDescent="0.25">
      <c r="B18" s="22"/>
    </row>
    <row r="19" spans="2:2" ht="25" x14ac:dyDescent="0.25">
      <c r="B19" s="22" t="s">
        <v>333</v>
      </c>
    </row>
    <row r="20" spans="2:2" x14ac:dyDescent="0.25">
      <c r="B20" s="22"/>
    </row>
    <row r="21" spans="2:2" ht="13" x14ac:dyDescent="0.3">
      <c r="B21" s="27" t="s">
        <v>280</v>
      </c>
    </row>
    <row r="22" spans="2:2" x14ac:dyDescent="0.25">
      <c r="B22" s="25"/>
    </row>
    <row r="23" spans="2:2" ht="50" x14ac:dyDescent="0.25">
      <c r="B23" s="22" t="s">
        <v>282</v>
      </c>
    </row>
    <row r="24" spans="2:2" ht="13" thickBot="1" x14ac:dyDescent="0.3">
      <c r="B24" s="26"/>
    </row>
  </sheetData>
  <sheetProtection algorithmName="SHA-512" hashValue="A1jgwPQ5SQM35rfKbA3tT0we8b8bfDQBv5PBYECiKVTK7GaWXE6FJORt1cr7c6IE3pqeKfwc2AZmnFmon8//Xw==" saltValue="F/sBbIeYgLjGZRWt5RY+fg==" spinCount="100000" sheet="1" objects="1" scenarios="1"/>
  <pageMargins left="0.70866141732283472" right="0.70866141732283472" top="1.1417322834645669" bottom="0.74803149606299213" header="0.31496062992125984" footer="0.31496062992125984"/>
  <pageSetup paperSize="9" scale="80" orientation="portrait" r:id="rId1"/>
  <headerFooter>
    <oddHeader>&amp;L&amp;G&amp;C&amp;11Tarjouspyyntö: BV19729 
 Liite 1b - Hintataulukko</oddHeader>
    <oddFooter>&amp;LPVSOP 721/2025&amp;C&amp;P(&amp;N)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Liite 1b - Hintataulukko</vt:lpstr>
      <vt:lpstr>Ohje</vt:lpstr>
      <vt:lpstr>Ohje!_Hlk209608794</vt:lpstr>
      <vt:lpstr>'Liite 1b - Hintataulukko'!Print_Area</vt:lpstr>
      <vt:lpstr>Ohje!Print_Area</vt:lpstr>
      <vt:lpstr>'Liite 1b - Hintataulukko'!Print_Titles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2025-09-30T12:07:34Z</dcterms:created>
  <dcterms:modified xsi:type="dcterms:W3CDTF">2025-09-30T14:08:13Z</dcterms:modified>
</cp:coreProperties>
</file>