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120" windowWidth="15600" windowHeight="8700"/>
  </bookViews>
  <sheets>
    <sheet name="Liite 1 - Hintataulukko" sheetId="1" r:id="rId1"/>
  </sheets>
  <definedNames>
    <definedName name="_xlnm.Print_Area" localSheetId="0">'Liite 1 - Hintataulukko'!$A$1:$N$170</definedName>
    <definedName name="_xlnm.Print_Titles" localSheetId="0">'Liite 1 - Hintataulukko'!$1:$7</definedName>
  </definedNames>
  <calcPr calcId="162913"/>
</workbook>
</file>

<file path=xl/calcChain.xml><?xml version="1.0" encoding="utf-8"?>
<calcChain xmlns="http://schemas.openxmlformats.org/spreadsheetml/2006/main">
  <c r="L58" i="1" l="1"/>
  <c r="L57" i="1" l="1"/>
  <c r="N57" i="1" s="1"/>
  <c r="N58" i="1"/>
  <c r="L96" i="1" l="1"/>
  <c r="N96" i="1" s="1"/>
  <c r="L95" i="1"/>
  <c r="N95" i="1" s="1"/>
  <c r="L94" i="1"/>
  <c r="N94" i="1" s="1"/>
  <c r="L93" i="1"/>
  <c r="N93" i="1" s="1"/>
  <c r="L107" i="1"/>
  <c r="N107" i="1" s="1"/>
  <c r="L106" i="1" l="1"/>
  <c r="N106" i="1" s="1"/>
  <c r="L105" i="1"/>
  <c r="N105" i="1" s="1"/>
  <c r="L56" i="1" l="1"/>
  <c r="L55" i="1"/>
  <c r="L69" i="1"/>
  <c r="L66" i="1"/>
  <c r="L62" i="1"/>
  <c r="L61" i="1"/>
  <c r="L27" i="1"/>
  <c r="L28" i="1"/>
  <c r="L29" i="1"/>
  <c r="L30" i="1"/>
  <c r="L31" i="1"/>
  <c r="L41" i="1"/>
  <c r="L40" i="1"/>
  <c r="L39" i="1"/>
  <c r="L38" i="1"/>
  <c r="L37" i="1"/>
  <c r="L34" i="1"/>
  <c r="L54" i="1"/>
  <c r="N41" i="1" l="1"/>
  <c r="L111" i="1" l="1"/>
  <c r="N111" i="1" s="1"/>
  <c r="L110" i="1"/>
  <c r="N110" i="1" s="1"/>
  <c r="L119" i="1"/>
  <c r="N119" i="1" s="1"/>
  <c r="N56" i="1"/>
  <c r="N61" i="1" l="1"/>
  <c r="N30" i="1"/>
  <c r="N29" i="1"/>
  <c r="N28" i="1"/>
  <c r="N31" i="1"/>
  <c r="N34" i="1"/>
  <c r="L24" i="1"/>
  <c r="N24" i="1" s="1"/>
  <c r="N69" i="1"/>
  <c r="N66" i="1"/>
  <c r="N62" i="1"/>
  <c r="L102" i="1"/>
  <c r="N102" i="1" s="1"/>
  <c r="L101" i="1"/>
  <c r="N101" i="1" s="1"/>
  <c r="L100" i="1"/>
  <c r="N100" i="1" s="1"/>
  <c r="L99" i="1"/>
  <c r="N99" i="1" s="1"/>
  <c r="L98" i="1"/>
  <c r="N98" i="1" s="1"/>
  <c r="L97" i="1"/>
  <c r="N97" i="1" s="1"/>
  <c r="L92" i="1"/>
  <c r="N92" i="1" s="1"/>
  <c r="L89" i="1"/>
  <c r="N89" i="1" s="1"/>
  <c r="L86" i="1"/>
  <c r="N86" i="1" s="1"/>
  <c r="L83" i="1"/>
  <c r="N83" i="1" s="1"/>
  <c r="L82" i="1"/>
  <c r="N82" i="1" s="1"/>
  <c r="N55" i="1"/>
  <c r="N54" i="1"/>
  <c r="L51" i="1"/>
  <c r="N51" i="1" s="1"/>
  <c r="L50" i="1"/>
  <c r="N50" i="1" s="1"/>
  <c r="L49" i="1"/>
  <c r="N49" i="1" s="1"/>
  <c r="L48" i="1"/>
  <c r="N48" i="1" s="1"/>
  <c r="L47" i="1"/>
  <c r="N47" i="1" s="1"/>
  <c r="L46" i="1"/>
  <c r="N46" i="1" s="1"/>
  <c r="L45" i="1"/>
  <c r="N45" i="1" s="1"/>
  <c r="L44" i="1"/>
  <c r="N44" i="1" s="1"/>
  <c r="N40" i="1"/>
  <c r="N39" i="1"/>
  <c r="N38" i="1"/>
  <c r="N37" i="1"/>
  <c r="N27" i="1"/>
  <c r="L26" i="1"/>
  <c r="N26" i="1" s="1"/>
  <c r="L25" i="1"/>
  <c r="N25" i="1" s="1"/>
  <c r="N142" i="1" l="1"/>
</calcChain>
</file>

<file path=xl/comments1.xml><?xml version="1.0" encoding="utf-8"?>
<comments xmlns="http://schemas.openxmlformats.org/spreadsheetml/2006/main">
  <authors>
    <author>Tekijä</author>
  </authors>
  <commentList>
    <comment ref="D5" authorId="0" shapeId="0">
      <text>
        <r>
          <rPr>
            <b/>
            <sz val="9"/>
            <color indexed="81"/>
            <rFont val="Tahoma"/>
            <family val="2"/>
          </rPr>
          <t>PVLOGLE:</t>
        </r>
        <r>
          <rPr>
            <sz val="9"/>
            <color indexed="81"/>
            <rFont val="Tahoma"/>
            <family val="2"/>
          </rPr>
          <t xml:space="preserve">
Syötä tarjoajan nimi, esim. Yritys Oy</t>
        </r>
      </text>
    </comment>
    <comment ref="J5" authorId="0" shapeId="0">
      <text>
        <r>
          <rPr>
            <b/>
            <sz val="9"/>
            <color indexed="81"/>
            <rFont val="Tahoma"/>
            <family val="2"/>
          </rPr>
          <t>PVLOGLE:</t>
        </r>
        <r>
          <rPr>
            <sz val="9"/>
            <color indexed="81"/>
            <rFont val="Tahoma"/>
            <family val="2"/>
          </rPr>
          <t xml:space="preserve">
Tarjoaja voi syöttää oman viitteensä tai tarjousnumeronsa.</t>
        </r>
      </text>
    </comment>
    <comment ref="N5" authorId="0" shapeId="0">
      <text>
        <r>
          <rPr>
            <b/>
            <sz val="9"/>
            <color indexed="81"/>
            <rFont val="Tahoma"/>
            <family val="2"/>
          </rPr>
          <t>PVLOGLE:</t>
        </r>
        <r>
          <rPr>
            <sz val="9"/>
            <color indexed="81"/>
            <rFont val="Tahoma"/>
            <family val="2"/>
          </rPr>
          <t xml:space="preserve">
Syötä tarjouksen päivämäärä, pp.kk.2021</t>
        </r>
      </text>
    </comment>
    <comment ref="F23" authorId="0" shapeId="0">
      <text>
        <r>
          <rPr>
            <b/>
            <sz val="9"/>
            <color indexed="81"/>
            <rFont val="Tahoma"/>
            <family val="2"/>
          </rPr>
          <t>PVLOGLE:</t>
        </r>
        <r>
          <rPr>
            <sz val="9"/>
            <color indexed="81"/>
            <rFont val="Tahoma"/>
            <family val="2"/>
          </rPr>
          <t xml:space="preserve">
Syötä kerroin muodossa, esim. 85, mikä tarkoittaa 85%:a LME-indeksistä/indekseistä. Tämän mukaan määräytyy tarjoamanne tonnihinta sarakkeessa L.</t>
        </r>
      </text>
    </comment>
    <comment ref="L23" authorId="0" shapeId="0">
      <text>
        <r>
          <rPr>
            <b/>
            <sz val="9"/>
            <color indexed="81"/>
            <rFont val="Tahoma"/>
            <family val="2"/>
          </rPr>
          <t>PVLOGLE:</t>
        </r>
        <r>
          <rPr>
            <sz val="9"/>
            <color indexed="81"/>
            <rFont val="Tahoma"/>
            <family val="2"/>
          </rPr>
          <t xml:space="preserve">
Tarjoamanne tonnihinta.</t>
        </r>
      </text>
    </comment>
    <comment ref="M23" authorId="0" shapeId="0">
      <text>
        <r>
          <rPr>
            <b/>
            <sz val="9"/>
            <color indexed="81"/>
            <rFont val="Tahoma"/>
            <family val="2"/>
          </rPr>
          <t>PVLOGLE:</t>
        </r>
        <r>
          <rPr>
            <sz val="9"/>
            <color indexed="81"/>
            <rFont val="Tahoma"/>
            <family val="2"/>
          </rPr>
          <t xml:space="preserve">
Arvio vuosittain kertyvästä määrästä on sarakkeessa M.</t>
        </r>
      </text>
    </comment>
    <comment ref="L71" authorId="0" shapeId="0">
      <text>
        <r>
          <rPr>
            <b/>
            <sz val="9"/>
            <color indexed="81"/>
            <rFont val="Tahoma"/>
            <family val="2"/>
          </rPr>
          <t>PVLOGLE:</t>
        </r>
        <r>
          <rPr>
            <sz val="9"/>
            <color indexed="81"/>
            <rFont val="Tahoma"/>
            <family val="2"/>
          </rPr>
          <t xml:space="preserve">
Syötä tarjoamanne euromääräinen tonnihinta kutakin muuta akkutyyppiä kohden tai "0,00", jos hyvitystä ei makseta.</t>
        </r>
      </text>
    </comment>
    <comment ref="J81" authorId="0" shapeId="0">
      <text>
        <r>
          <rPr>
            <b/>
            <sz val="9"/>
            <color indexed="81"/>
            <rFont val="Tahoma"/>
            <family val="2"/>
          </rPr>
          <t>PVLOGLE:</t>
        </r>
        <r>
          <rPr>
            <sz val="9"/>
            <color indexed="81"/>
            <rFont val="Tahoma"/>
            <charset val="1"/>
          </rPr>
          <t xml:space="preserve">
Syötä euromääräinen vähennys muodossa, esim. 50,00
mikä tarkoittaa miinus 50,00 euroa/t vähennettynä HMS 80:20-tonnihinnasta. Tämän mukaan määräytyy tarjoamanne tonnihinta sarakkeessa L.
</t>
        </r>
      </text>
    </comment>
    <comment ref="L81" authorId="0" shapeId="0">
      <text>
        <r>
          <rPr>
            <b/>
            <sz val="9"/>
            <color indexed="81"/>
            <rFont val="Tahoma"/>
            <family val="2"/>
          </rPr>
          <t>PVLOGLE:</t>
        </r>
        <r>
          <rPr>
            <sz val="9"/>
            <color indexed="81"/>
            <rFont val="Tahoma"/>
            <family val="2"/>
          </rPr>
          <t xml:space="preserve">
Tarjoamanne tonnihinta.</t>
        </r>
      </text>
    </comment>
    <comment ref="M81" authorId="0" shapeId="0">
      <text>
        <r>
          <rPr>
            <b/>
            <sz val="9"/>
            <color indexed="81"/>
            <rFont val="Tahoma"/>
            <family val="2"/>
          </rPr>
          <t>PVLOGLE:</t>
        </r>
        <r>
          <rPr>
            <sz val="9"/>
            <color indexed="81"/>
            <rFont val="Tahoma"/>
            <family val="2"/>
          </rPr>
          <t xml:space="preserve">
Arvio vuosittain kertyvästä määrästä on sarakkeessa M.</t>
        </r>
      </text>
    </comment>
    <comment ref="J118" authorId="0" shapeId="0">
      <text>
        <r>
          <rPr>
            <b/>
            <sz val="9"/>
            <color indexed="81"/>
            <rFont val="Tahoma"/>
            <family val="2"/>
          </rPr>
          <t>PVLOGLE:</t>
        </r>
        <r>
          <rPr>
            <sz val="9"/>
            <color indexed="81"/>
            <rFont val="Tahoma"/>
            <charset val="1"/>
          </rPr>
          <t xml:space="preserve">
Syötä euromääräinen vähennys muodossa, esim. 50,00
mikä tarkoittaa miinus 50,00 euroa/t vähennettynä HMS 80:20-tonnihinnasta. Tämän mukaan määräytyy tarjoamanne tonnihinta sarakkeessa L.
</t>
        </r>
      </text>
    </comment>
    <comment ref="L118" authorId="0" shapeId="0">
      <text>
        <r>
          <rPr>
            <b/>
            <sz val="9"/>
            <color indexed="81"/>
            <rFont val="Tahoma"/>
            <family val="2"/>
          </rPr>
          <t>PVLOGLE:</t>
        </r>
        <r>
          <rPr>
            <sz val="9"/>
            <color indexed="81"/>
            <rFont val="Tahoma"/>
            <family val="2"/>
          </rPr>
          <t xml:space="preserve">
Tarjoamanne tonnihinta.</t>
        </r>
      </text>
    </comment>
    <comment ref="M118" authorId="0" shapeId="0">
      <text>
        <r>
          <rPr>
            <b/>
            <sz val="9"/>
            <color indexed="81"/>
            <rFont val="Tahoma"/>
            <family val="2"/>
          </rPr>
          <t>PVLOGLE:</t>
        </r>
        <r>
          <rPr>
            <sz val="9"/>
            <color indexed="81"/>
            <rFont val="Tahoma"/>
            <family val="2"/>
          </rPr>
          <t xml:space="preserve">
Arvio vuosittain kertyvästä määrästä on sarakkeessa M.</t>
        </r>
      </text>
    </comment>
  </commentList>
</comments>
</file>

<file path=xl/sharedStrings.xml><?xml version="1.0" encoding="utf-8"?>
<sst xmlns="http://schemas.openxmlformats.org/spreadsheetml/2006/main" count="390" uniqueCount="291">
  <si>
    <t>Cu A1</t>
  </si>
  <si>
    <t xml:space="preserve"> </t>
  </si>
  <si>
    <t>Cu A2</t>
  </si>
  <si>
    <t>Cu A3</t>
  </si>
  <si>
    <t>Cu B1</t>
  </si>
  <si>
    <t>Cu muut yli 80 %</t>
  </si>
  <si>
    <t>D7: Puhtaat ammutut käsiasehylsyt</t>
  </si>
  <si>
    <t>IVA: Vanha levyromu rautavapaa</t>
  </si>
  <si>
    <t>IVB: Vanha levyromu Fe-pitoisuus max 3 %</t>
  </si>
  <si>
    <t>VA:  Alumiinivalu rautavapaa</t>
  </si>
  <si>
    <t>Cu kaapeli Cu 50 %</t>
  </si>
  <si>
    <t>Alumiinikaapelit Al 60 %</t>
  </si>
  <si>
    <t>Valurauta max. 40x40 cm</t>
  </si>
  <si>
    <t>Valurauta isokokoinen</t>
  </si>
  <si>
    <t>Teräsromu E1</t>
  </si>
  <si>
    <t>Teräsromu B1</t>
  </si>
  <si>
    <t>Sekapelti</t>
  </si>
  <si>
    <t>Teräslastu</t>
  </si>
  <si>
    <t>Lyijyromu</t>
  </si>
  <si>
    <t>(72%CuLME+28%ZnLME)*</t>
  </si>
  <si>
    <t>(63%CuLME+28%ZnLME)*</t>
  </si>
  <si>
    <t>(86%CuLME+8%SnLME)*</t>
  </si>
  <si>
    <t>Teräshylsy</t>
  </si>
  <si>
    <t>Kyllä</t>
  </si>
  <si>
    <t>Ei</t>
  </si>
  <si>
    <t>Romuajoneuvojen vastaanotto ja kierrätys</t>
  </si>
  <si>
    <t>Kassakaapit</t>
  </si>
  <si>
    <t>Renkaat ilman vanteita</t>
  </si>
  <si>
    <t>Heinäkuu 2021</t>
  </si>
  <si>
    <t>Kuvaus (FI)</t>
  </si>
  <si>
    <t>Kuvaus (EN)</t>
  </si>
  <si>
    <t>Lyijy</t>
  </si>
  <si>
    <t>Lead</t>
  </si>
  <si>
    <t>Tina</t>
  </si>
  <si>
    <t>Sn</t>
  </si>
  <si>
    <t>Ni</t>
  </si>
  <si>
    <t>Nikkeli</t>
  </si>
  <si>
    <t>Alumiiniseos</t>
  </si>
  <si>
    <t>Aluminium alloy</t>
  </si>
  <si>
    <t>Kupari</t>
  </si>
  <si>
    <t>Sinkki</t>
  </si>
  <si>
    <t>Cu</t>
  </si>
  <si>
    <t>Nickel</t>
  </si>
  <si>
    <t>Tin</t>
  </si>
  <si>
    <t>Zn</t>
  </si>
  <si>
    <t>Copper</t>
  </si>
  <si>
    <t>Zinc</t>
  </si>
  <si>
    <t>Pb</t>
  </si>
  <si>
    <t>Fe</t>
  </si>
  <si>
    <t>LME ALUMINIUM ALLOY</t>
  </si>
  <si>
    <t>Cash Seller's</t>
  </si>
  <si>
    <t>LME COPPER</t>
  </si>
  <si>
    <t>LME NICKEL</t>
  </si>
  <si>
    <t>LME TIN</t>
  </si>
  <si>
    <t>LME LEAD</t>
  </si>
  <si>
    <t>LME ZINC</t>
  </si>
  <si>
    <t>Al</t>
  </si>
  <si>
    <t>Tarjoajan nimi:</t>
  </si>
  <si>
    <t>kerroin (%)</t>
  </si>
  <si>
    <t>%</t>
  </si>
  <si>
    <t>Seurantajakso
(kk-keskiarvo)</t>
  </si>
  <si>
    <t>Hinta
(EUR/t)</t>
  </si>
  <si>
    <t>Yhteensä
(EUR)</t>
  </si>
  <si>
    <t>Vähennys (EUR/t)</t>
  </si>
  <si>
    <t>Raportointi</t>
  </si>
  <si>
    <t>Vastaanotto ja luokittelu</t>
  </si>
  <si>
    <t>Sovitaan tapauskohtaisesti</t>
  </si>
  <si>
    <t>Käsittely, lajittelu, erottelu, seulonta, murskaus tai muu jälkikäsittely</t>
  </si>
  <si>
    <t>Energiajäte</t>
  </si>
  <si>
    <t>Kierrätyspuu</t>
  </si>
  <si>
    <t>Henkilö-, pakettiautot, maastokuorma-autot</t>
  </si>
  <si>
    <t>(*) Romuajoneuvolla tarkoitetaan ajoneuvoa, joka on jätelain (646/2011) 5 §:n 1 momentissa tarkoitettu jäte, joka on toimitettava jätelain 58 §:n mukaan viralliseen kierrätysjärjestelmään.</t>
  </si>
  <si>
    <t>Rauta-/
teräsromu</t>
  </si>
  <si>
    <t>Romutustodistukset (ajoneuvot)</t>
  </si>
  <si>
    <t>Ruostumaton NiCr 304</t>
  </si>
  <si>
    <t>Haponkestävä NiCrMo 316</t>
  </si>
  <si>
    <t>Ei erillistä veloitusta.</t>
  </si>
  <si>
    <t>Päiväys:</t>
  </si>
  <si>
    <t>Asiakirja:</t>
  </si>
  <si>
    <t>:n</t>
  </si>
  <si>
    <t>Hinnoittelun pohjana olevat indeksit</t>
  </si>
  <si>
    <t>Noteeraus</t>
  </si>
  <si>
    <t>Liite 1 - Hintataulukko</t>
  </si>
  <si>
    <t>Sopimusnumero PVSOP 513/2021, Liite 1</t>
  </si>
  <si>
    <t>Pronssiromu</t>
  </si>
  <si>
    <t>Koulutus ja neuvonta</t>
  </si>
  <si>
    <t>Tämän perusteella määräytyy tarjoamanne tonnihinta. Tarjoamanne tonnihinta kerrotaan tonnimäärällä.</t>
  </si>
  <si>
    <r>
      <t xml:space="preserve">Määrä </t>
    </r>
    <r>
      <rPr>
        <b/>
        <vertAlign val="superscript"/>
        <sz val="10"/>
        <rFont val="Arial"/>
        <family val="2"/>
      </rPr>
      <t>(1)</t>
    </r>
    <r>
      <rPr>
        <b/>
        <sz val="10"/>
        <rFont val="Arial"/>
        <family val="2"/>
      </rPr>
      <t xml:space="preserve">
(t/vuosi)</t>
    </r>
  </si>
  <si>
    <t>Vaaralliset jätteet (mm. öljyiset nesteet, maalit, liuottimet ja muut orgaaniset jätteet)</t>
  </si>
  <si>
    <t>Ohjeet:</t>
  </si>
  <si>
    <t xml:space="preserve">Tarjous nro/viite </t>
  </si>
  <si>
    <r>
      <t xml:space="preserve">Tarjoaja täyttää </t>
    </r>
    <r>
      <rPr>
        <b/>
        <i/>
        <u/>
        <sz val="10"/>
        <rFont val="Arial"/>
        <family val="2"/>
      </rPr>
      <t>kaikki</t>
    </r>
    <r>
      <rPr>
        <b/>
        <i/>
        <sz val="10"/>
        <rFont val="Arial"/>
        <family val="2"/>
      </rPr>
      <t xml:space="preserve"> keltaiset solut.</t>
    </r>
  </si>
  <si>
    <t>Metal Bulletin Ferrous Scrap Index HMS 1&amp;2 (80:20 mix)</t>
  </si>
  <si>
    <t>fob Rotterdam export</t>
  </si>
  <si>
    <t>Heavy melting steel scrap</t>
  </si>
  <si>
    <t>HMS 80:20</t>
  </si>
  <si>
    <t>Tina- ja sinkkiromu</t>
  </si>
  <si>
    <t>Messinkiromu, epäpuhdas</t>
  </si>
  <si>
    <t>LME PRIMARY ALUMINIUM</t>
  </si>
  <si>
    <t>Primary aluminium</t>
  </si>
  <si>
    <t>Primaarinen alumiini</t>
  </si>
  <si>
    <t>Taulukon täyttö: Ilmoittakaa 15. kohdan keltaiseen soluun euromääräinen summa, mikä vähennetään HMS 80:20-tonnihinnasta.</t>
  </si>
  <si>
    <t xml:space="preserve">Taulukon täyttö: Ilmoittakaa kaikkiin 9.-14. kohtien keltaisiin soluihin euromääräinen summa, mikä vähennetään HMS 80:20-tonnihinnasta. </t>
  </si>
  <si>
    <t>(40%CuLME+40%AlPrimaryLME)*</t>
  </si>
  <si>
    <t>-</t>
  </si>
  <si>
    <t>Käsiaseet (saatettuna)</t>
  </si>
  <si>
    <t>Veloitus
alkaen (EUR/t)</t>
  </si>
  <si>
    <t>Veloitus enintään
(EUR/t)</t>
  </si>
  <si>
    <t>koskeeko sitä jokin pakollinen tai harkinnanvarainen poissulkemisperuste:</t>
  </si>
  <si>
    <t>iii) Tarjoajalla on kaikissa yksiköissään/toimipisteissään voimassa olevat ympäristöluvat.</t>
  </si>
  <si>
    <t>ii) Tarjoajaa koskee harkinnanvarainen poissulkemisperuste.</t>
  </si>
  <si>
    <t>i)  Tarjoajaa koskee pakollinen poissulkemisperuste.</t>
  </si>
  <si>
    <t>Raskaat aseet, jotka Toimittaja
tekee ampumakelvottomaksi</t>
  </si>
  <si>
    <t>Raskaat aseet, jotka Puolustusvoimat
tekee ampumakelvottomaksi</t>
  </si>
  <si>
    <t>Ammuskuoret (maastosta magneetilla kerätyt erät, saattavat sisältää maa-ainesjäämiä)</t>
  </si>
  <si>
    <t>Ammuskuoret messinkijohtorenkaineen</t>
  </si>
  <si>
    <t>Ammuskuoret kuparijohtorenkaineen</t>
  </si>
  <si>
    <t>Ammuskuoret rautajohtorenkaineen</t>
  </si>
  <si>
    <t>Ammuskuoret ilman johtorenkaita</t>
  </si>
  <si>
    <t>Punnistus ja -todistukset</t>
  </si>
  <si>
    <t>Tuhoamistodistukset</t>
  </si>
  <si>
    <t>Tarjoajan on tarvittaessa otettava palveluista aiheutuvat kustannukset huomioon em. osioiden hintoja määriteltäessä.</t>
  </si>
  <si>
    <t>Huom. Tähän osioon annettuja hintoja ei huomioida kohdan 17. Kokonaishintaa laskettaessa.</t>
  </si>
  <si>
    <t>Kaikki tämän hintataulukon hinnat ovat alv 0%.</t>
  </si>
  <si>
    <t>Taulukon täyttö: Ilmoittakaa 18. kohdan keltaisiin soluihin euromääräinen summa per tonni (alv 0%), mikä mahdollisesti veloitetaan.</t>
  </si>
  <si>
    <t>Nouto, sis. kuormaus- ja kuljetuspalvelu (NOL Finnterms 2001)</t>
  </si>
  <si>
    <t xml:space="preserve">Pientoimitus- ja laskutuslisät </t>
  </si>
  <si>
    <t>Ohje: Merkitse "x" Kyllä- tai Ei-soluihin.</t>
  </si>
  <si>
    <t>Muut lisämaksut ja -veloitukset, mitä ei ole tarjouksessa ilmoitettu.</t>
  </si>
  <si>
    <t>Keräyskalusto sisältäen mm. vaihto-/keräyslavat, -astiat, -häkit, -kontit (tarvittaessa kannellisina ja/tai lukittavina), sekä niiden vaihdot.</t>
  </si>
  <si>
    <t xml:space="preserve">               yli 60 %</t>
  </si>
  <si>
    <t xml:space="preserve">               yli 40 %</t>
  </si>
  <si>
    <t xml:space="preserve">             alle 40 %</t>
  </si>
  <si>
    <t>D4-D6 ja D7: Hylsyt Si yli 0,02 %</t>
  </si>
  <si>
    <t>D4-D6: Tykinhylsyt Si alle 0,02 %</t>
  </si>
  <si>
    <t>Messinkiromu, sekalainen</t>
  </si>
  <si>
    <t>VC: Rautapitoinen valu/leike Fe yli 50 %</t>
  </si>
  <si>
    <t>VB: Alumiinivalu Fe max 3%</t>
  </si>
  <si>
    <t>IA:   Levy/leike, puhdas</t>
  </si>
  <si>
    <t>IE:   Al-lanka, puhdas</t>
  </si>
  <si>
    <t>IIC:  Profiiliromu, päällystämätön</t>
  </si>
  <si>
    <t>Sekakaapelit Cu - Fe</t>
  </si>
  <si>
    <t>Sekakaapelit Cu - Al</t>
  </si>
  <si>
    <t>(40%CuLME+40%HMS 80:20)*</t>
  </si>
  <si>
    <t>SER (WEEE) -kaapelit</t>
  </si>
  <si>
    <t>Ilmoita alla muut akkutyypit, joista Tarjoaja maksaa ja sarakkeeseen L hyvityshinta EUR/t,
tai sarakkeeseen B maininta, että "Ei muita hyvitettäviä akkutyyppejä" ja hinnaksi "0,00".</t>
  </si>
  <si>
    <t>1.</t>
  </si>
  <si>
    <t>KUPARIROMU</t>
  </si>
  <si>
    <t>1.1</t>
  </si>
  <si>
    <t>3.3</t>
  </si>
  <si>
    <t>1.2</t>
  </si>
  <si>
    <t>1.3</t>
  </si>
  <si>
    <t>1.4</t>
  </si>
  <si>
    <t>1.5</t>
  </si>
  <si>
    <t>1.6</t>
  </si>
  <si>
    <t>1.7</t>
  </si>
  <si>
    <t>1.8</t>
  </si>
  <si>
    <t>2.</t>
  </si>
  <si>
    <t>2.1</t>
  </si>
  <si>
    <t>3.</t>
  </si>
  <si>
    <t>3.1</t>
  </si>
  <si>
    <t>3.2</t>
  </si>
  <si>
    <t>3.4</t>
  </si>
  <si>
    <t>3.5</t>
  </si>
  <si>
    <t>MESSINKIROMU</t>
  </si>
  <si>
    <t>PRONSSIROMU</t>
  </si>
  <si>
    <t>4.</t>
  </si>
  <si>
    <t>ALUMIINIROMU</t>
  </si>
  <si>
    <t>5.</t>
  </si>
  <si>
    <t>KAAPELIT</t>
  </si>
  <si>
    <t>5.1</t>
  </si>
  <si>
    <t>5.2</t>
  </si>
  <si>
    <t>5.3</t>
  </si>
  <si>
    <t>5.4</t>
  </si>
  <si>
    <t>5.5</t>
  </si>
  <si>
    <t>4.1</t>
  </si>
  <si>
    <t>4.2</t>
  </si>
  <si>
    <t>4.3</t>
  </si>
  <si>
    <t>4.4</t>
  </si>
  <si>
    <t>4.5</t>
  </si>
  <si>
    <t>4.6</t>
  </si>
  <si>
    <t>4.7</t>
  </si>
  <si>
    <t>4.8</t>
  </si>
  <si>
    <t>6.</t>
  </si>
  <si>
    <t>RUOSTUMATON JA HAPONKESTÄVÄ TERÄSROMU</t>
  </si>
  <si>
    <t>6.1</t>
  </si>
  <si>
    <t>6.2</t>
  </si>
  <si>
    <t>7.</t>
  </si>
  <si>
    <t>7.1</t>
  </si>
  <si>
    <t>7.2</t>
  </si>
  <si>
    <t>8.</t>
  </si>
  <si>
    <t>8.1</t>
  </si>
  <si>
    <t>8.2</t>
  </si>
  <si>
    <t xml:space="preserve">LYIJY, TINA JA SINKKIROMU </t>
  </si>
  <si>
    <t xml:space="preserve">AKKUROMU </t>
  </si>
  <si>
    <t>a</t>
  </si>
  <si>
    <t>b</t>
  </si>
  <si>
    <t>c</t>
  </si>
  <si>
    <t>d</t>
  </si>
  <si>
    <t>e</t>
  </si>
  <si>
    <t>f</t>
  </si>
  <si>
    <t>g</t>
  </si>
  <si>
    <t>h</t>
  </si>
  <si>
    <t>Ref #</t>
  </si>
  <si>
    <t>9.</t>
  </si>
  <si>
    <t>VALURAUTAROMU</t>
  </si>
  <si>
    <t>Lyijyakut</t>
  </si>
  <si>
    <t>Muut akkutyypit:</t>
  </si>
  <si>
    <t>15.</t>
  </si>
  <si>
    <t>ROMUAJONEUVOT (*)</t>
  </si>
  <si>
    <t>15.1</t>
  </si>
  <si>
    <t>16.</t>
  </si>
  <si>
    <t>Muut palveluveloitukset</t>
  </si>
  <si>
    <t>16.1</t>
  </si>
  <si>
    <t>16.2</t>
  </si>
  <si>
    <t>16.3</t>
  </si>
  <si>
    <t>16.4</t>
  </si>
  <si>
    <t>16.5</t>
  </si>
  <si>
    <t>16.6</t>
  </si>
  <si>
    <t>16.7</t>
  </si>
  <si>
    <t>16.8</t>
  </si>
  <si>
    <t>16.9</t>
  </si>
  <si>
    <t>16.10</t>
  </si>
  <si>
    <t>16.11</t>
  </si>
  <si>
    <t>17.</t>
  </si>
  <si>
    <t>Kokonaishinta, yhteensä (EUR alv 0%)</t>
  </si>
  <si>
    <t>18.</t>
  </si>
  <si>
    <t>Muu materiaali ja jätteet</t>
  </si>
  <si>
    <t>19.</t>
  </si>
  <si>
    <t>Muut taustaselvitykset</t>
  </si>
  <si>
    <t>19.1</t>
  </si>
  <si>
    <t>Tarjoajan tulee tässä ilmoittaa, että</t>
  </si>
  <si>
    <t>19.2</t>
  </si>
  <si>
    <t>Tarjoajan tulee tässä vakuuttaa, että</t>
  </si>
  <si>
    <t>20.</t>
  </si>
  <si>
    <r>
      <rPr>
        <b/>
        <sz val="10"/>
        <rFont val="Arial"/>
        <family val="2"/>
      </rPr>
      <t>Lisätiedot:</t>
    </r>
    <r>
      <rPr>
        <b/>
        <i/>
        <sz val="10"/>
        <rFont val="Arial"/>
        <family val="2"/>
      </rPr>
      <t xml:space="preserve"> </t>
    </r>
    <r>
      <rPr>
        <b/>
        <i/>
        <vertAlign val="superscript"/>
        <sz val="10"/>
        <rFont val="Arial"/>
        <family val="2"/>
      </rPr>
      <t/>
    </r>
  </si>
  <si>
    <t>14.</t>
  </si>
  <si>
    <t>MUU METALLIROMU/-JÄTE</t>
  </si>
  <si>
    <t>13.</t>
  </si>
  <si>
    <t>ASEROMU</t>
  </si>
  <si>
    <t>10.</t>
  </si>
  <si>
    <t>11.</t>
  </si>
  <si>
    <t>12.</t>
  </si>
  <si>
    <t>TERÄSROMU</t>
  </si>
  <si>
    <t>POLTTORUMPUJÄTE</t>
  </si>
  <si>
    <t xml:space="preserve">KOEAMMUSVALUROMU </t>
  </si>
  <si>
    <t>9.2</t>
  </si>
  <si>
    <t>9.1</t>
  </si>
  <si>
    <t>10.1</t>
  </si>
  <si>
    <t>11.1</t>
  </si>
  <si>
    <t>16.12</t>
  </si>
  <si>
    <t>Lajittelematon teräsromu</t>
  </si>
  <si>
    <t>Kuormien mukana toimitettavat vähäiset määrät (alle 5 % nettopainosta) muuta materiaalia, mm. puisia, pahvisia tai muovisia pakkausmateriaaleja.</t>
  </si>
  <si>
    <t>Kumia ja terästä sisältävä romu, esim.
telakuorma-autojen telamatot</t>
  </si>
  <si>
    <t>13.1</t>
  </si>
  <si>
    <t>13.2</t>
  </si>
  <si>
    <t>13.3</t>
  </si>
  <si>
    <t>12.1</t>
  </si>
  <si>
    <t>12.2</t>
  </si>
  <si>
    <t>12.3</t>
  </si>
  <si>
    <t>12.4</t>
  </si>
  <si>
    <t>12.5</t>
  </si>
  <si>
    <t>12.6</t>
  </si>
  <si>
    <t>12.7</t>
  </si>
  <si>
    <t>12.8</t>
  </si>
  <si>
    <t>12.9</t>
  </si>
  <si>
    <t>12.10</t>
  </si>
  <si>
    <t>12.11</t>
  </si>
  <si>
    <t>14.1</t>
  </si>
  <si>
    <t>14.2</t>
  </si>
  <si>
    <t>Tarjouspyyntö BR15655, Liite 1 - Hintataulukko</t>
  </si>
  <si>
    <t>Renkaat vanteiden kanssa</t>
  </si>
  <si>
    <t>Rikki-, kipsi-, betoni- tai hiekkatäytteisiä harjoituskranaatteja</t>
  </si>
  <si>
    <t>Käsiaseiden hylsyistä, saattaa sisältää ehjännäköisiä patruunoita, jokaisesta erästä annetaan vaarattomuustodistus Puolustusvoimien toimesta)</t>
  </si>
  <si>
    <t>Huom. Kohtaan 8.2. annettuja hintoja ei huomioida Kokonaishintaa laskettaessa.</t>
  </si>
  <si>
    <t>Selvyyden vuoksi mainittakoon, että 16. kohdan palveluista ei ole erikseen mahdollisuutta laskuttaa Puolustusvoimia.</t>
  </si>
  <si>
    <t>Rakennusperäinen jäte</t>
  </si>
  <si>
    <t>Todennettavissa olevien kustannuksien mukaisesti.</t>
  </si>
  <si>
    <t>Muut veloitukselliset materiaalit ja jätelajikkeet</t>
  </si>
  <si>
    <r>
      <rPr>
        <b/>
        <i/>
        <vertAlign val="superscript"/>
        <sz val="10"/>
        <rFont val="Arial"/>
        <family val="2"/>
      </rPr>
      <t>(1)</t>
    </r>
    <r>
      <rPr>
        <b/>
        <i/>
        <sz val="10"/>
        <rFont val="Arial"/>
        <family val="2"/>
      </rPr>
      <t>Arvio vuosittain kertyvästä määrästä on sarakkeessa M.  Asiakas ei sitoudu ilmoittamiinsa määriin.</t>
    </r>
  </si>
  <si>
    <t>Taulukon täyttö: Ilmoittakaa kaikkiin 1.-8.1 kohtien keltaisiin soluihin hinta prosentteina LME-indeksistä.</t>
  </si>
  <si>
    <t>18.1</t>
  </si>
  <si>
    <t>18.2</t>
  </si>
  <si>
    <t>18.3</t>
  </si>
  <si>
    <t>18.4</t>
  </si>
  <si>
    <t>18.5</t>
  </si>
  <si>
    <t>18.6</t>
  </si>
  <si>
    <t>18.7</t>
  </si>
  <si>
    <t>18.8</t>
  </si>
  <si>
    <t>Romumyyntisopimuksen puitteissa ei ole tarkoitus toimittaa laajamittaisesti muita materiaaleja eikä vaarallisia jätteitä, joille Puolustusvoimilla on omat puitesopimuksensa. On kuitenkin mahdollista, että joissain tapauksissa toimitetut romuerät saattavat sisältää alla mainittuja jakeita, mutta Myyjä ei sitoutu määriin. Tarjoajien hinnat saattavat myös vaihdella alueellisesti ja tapauskohtaisesti. Siksi Tarjoajia pyydetään antamaan euromääräiset alkaen ja enintään hinnat, mitkä voivat olla joissain tapauksissa samat tai vaihtoehtoisesti "0,00", jos jakeista ei veloiteta, eikä hyvitetä.</t>
  </si>
  <si>
    <t>Paine- tai kreosoottikyllästetty puu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</si>
</sst>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4" formatCode="#,##0.00_ ;[Red]\-#,##0.00\ "/>
    <numFmt numFmtId="165" formatCode="0.00000"/>
    <numFmt numFmtId="166" formatCode="0.0"/>
  </numFmts>
  <fonts count="16" x14ac:knownFonts="1">
    <font>
      <sz val="10"/>
      <name val="Arial"/>
    </font>
    <font>
      <sz val="8"/>
      <name val="Arial"/>
      <family val="2"/>
    </font>
    <font>
      <b/>
      <sz val="10"/>
      <name val="Arial"/>
      <family val="2"/>
    </font>
    <font>
      <sz val="10"/>
      <name val="Arial"/>
      <family val="2"/>
    </font>
    <font>
      <sz val="10"/>
      <name val="Arial"/>
      <family val="2"/>
    </font>
    <font>
      <sz val="10"/>
      <color rgb="FFFF0000"/>
      <name val="Arial"/>
      <family val="2"/>
    </font>
    <font>
      <sz val="10"/>
      <color rgb="FF0070C0"/>
      <name val="Arial"/>
      <family val="2"/>
    </font>
    <font>
      <b/>
      <sz val="10"/>
      <color rgb="FF0070C0"/>
      <name val="Arial"/>
      <family val="2"/>
    </font>
    <font>
      <b/>
      <u/>
      <sz val="14"/>
      <name val="Arial"/>
      <family val="2"/>
    </font>
    <font>
      <sz val="9"/>
      <color indexed="81"/>
      <name val="Tahoma"/>
      <family val="2"/>
    </font>
    <font>
      <b/>
      <sz val="9"/>
      <color indexed="81"/>
      <name val="Tahoma"/>
      <family val="2"/>
    </font>
    <font>
      <b/>
      <vertAlign val="superscript"/>
      <sz val="10"/>
      <name val="Arial"/>
      <family val="2"/>
    </font>
    <font>
      <b/>
      <i/>
      <sz val="10"/>
      <name val="Arial"/>
      <family val="2"/>
    </font>
    <font>
      <b/>
      <i/>
      <vertAlign val="superscript"/>
      <sz val="10"/>
      <name val="Arial"/>
      <family val="2"/>
    </font>
    <font>
      <b/>
      <i/>
      <u/>
      <sz val="10"/>
      <name val="Arial"/>
      <family val="2"/>
    </font>
    <font>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146">
    <xf numFmtId="0" fontId="0" fillId="0" borderId="0" xfId="0"/>
    <xf numFmtId="0" fontId="0" fillId="2" borderId="11" xfId="0" applyNumberFormat="1" applyFill="1" applyBorder="1" applyProtection="1">
      <protection locked="0"/>
    </xf>
    <xf numFmtId="2" fontId="0" fillId="2" borderId="11" xfId="0" applyNumberFormat="1" applyFill="1" applyBorder="1" applyProtection="1">
      <protection locked="0"/>
    </xf>
    <xf numFmtId="0" fontId="3" fillId="2" borderId="11" xfId="0" applyNumberFormat="1" applyFont="1" applyFill="1" applyBorder="1" applyProtection="1">
      <protection locked="0"/>
    </xf>
    <xf numFmtId="2" fontId="3" fillId="2" borderId="11" xfId="0" applyNumberFormat="1" applyFont="1" applyFill="1" applyBorder="1" applyProtection="1">
      <protection locked="0"/>
    </xf>
    <xf numFmtId="0" fontId="0" fillId="3" borderId="0" xfId="0" applyFill="1" applyProtection="1"/>
    <xf numFmtId="0" fontId="2" fillId="3" borderId="0" xfId="0" applyFont="1" applyFill="1" applyProtection="1"/>
    <xf numFmtId="0" fontId="8" fillId="3" borderId="0" xfId="0" applyFont="1" applyFill="1" applyProtection="1"/>
    <xf numFmtId="0" fontId="2" fillId="3" borderId="1" xfId="0" applyFont="1" applyFill="1" applyBorder="1" applyAlignment="1" applyProtection="1">
      <alignment horizontal="left"/>
    </xf>
    <xf numFmtId="0" fontId="2" fillId="3" borderId="1" xfId="0" applyFont="1" applyFill="1" applyBorder="1" applyProtection="1"/>
    <xf numFmtId="0" fontId="12" fillId="3" borderId="0" xfId="0" applyFont="1" applyFill="1" applyProtection="1"/>
    <xf numFmtId="0" fontId="12" fillId="3" borderId="0" xfId="0" applyFont="1" applyFill="1" applyAlignment="1" applyProtection="1">
      <alignment horizontal="right"/>
    </xf>
    <xf numFmtId="0" fontId="12" fillId="2" borderId="12" xfId="0" applyFont="1" applyFill="1" applyBorder="1" applyAlignment="1" applyProtection="1">
      <alignment horizontal="center"/>
    </xf>
    <xf numFmtId="0" fontId="12" fillId="2" borderId="13" xfId="0" applyFont="1" applyFill="1" applyBorder="1" applyAlignment="1" applyProtection="1">
      <alignment horizontal="center"/>
    </xf>
    <xf numFmtId="0" fontId="12" fillId="2" borderId="14" xfId="0" applyFont="1" applyFill="1" applyBorder="1" applyAlignment="1" applyProtection="1">
      <alignment horizontal="center"/>
    </xf>
    <xf numFmtId="0" fontId="3" fillId="3" borderId="18" xfId="0" applyFont="1" applyFill="1" applyBorder="1" applyAlignment="1" applyProtection="1">
      <alignment horizontal="left"/>
    </xf>
    <xf numFmtId="14" fontId="3" fillId="3" borderId="18" xfId="0" applyNumberFormat="1" applyFont="1" applyFill="1" applyBorder="1" applyProtection="1"/>
    <xf numFmtId="0" fontId="2" fillId="3" borderId="0" xfId="0" applyFont="1" applyFill="1" applyAlignment="1" applyProtection="1">
      <alignment horizontal="right"/>
    </xf>
    <xf numFmtId="0" fontId="3" fillId="3" borderId="0" xfId="0" applyFont="1" applyFill="1" applyProtection="1"/>
    <xf numFmtId="0" fontId="3" fillId="0" borderId="15" xfId="0" applyFont="1" applyBorder="1" applyAlignment="1" applyProtection="1">
      <alignment horizontal="left"/>
    </xf>
    <xf numFmtId="0" fontId="3" fillId="0" borderId="15" xfId="0" applyFont="1" applyBorder="1" applyProtection="1"/>
    <xf numFmtId="0" fontId="3" fillId="3" borderId="0" xfId="0" applyFont="1" applyFill="1" applyBorder="1" applyAlignment="1" applyProtection="1">
      <alignment horizontal="left"/>
    </xf>
    <xf numFmtId="0" fontId="3" fillId="3" borderId="0" xfId="0" applyFont="1" applyFill="1" applyBorder="1" applyProtection="1"/>
    <xf numFmtId="0" fontId="12" fillId="4" borderId="1" xfId="0" applyFont="1" applyFill="1" applyBorder="1" applyAlignment="1" applyProtection="1">
      <alignment wrapText="1"/>
    </xf>
    <xf numFmtId="0" fontId="2" fillId="4" borderId="1" xfId="0" applyFont="1" applyFill="1" applyBorder="1" applyAlignment="1" applyProtection="1">
      <alignment wrapText="1"/>
    </xf>
    <xf numFmtId="0" fontId="0" fillId="4" borderId="0" xfId="0" applyFill="1" applyProtection="1"/>
    <xf numFmtId="0" fontId="2" fillId="4" borderId="1" xfId="0" applyFont="1" applyFill="1" applyBorder="1" applyProtection="1"/>
    <xf numFmtId="0" fontId="0" fillId="4" borderId="16" xfId="0" applyFill="1" applyBorder="1" applyProtection="1"/>
    <xf numFmtId="0" fontId="2" fillId="4" borderId="17" xfId="0" applyFont="1" applyFill="1" applyBorder="1" applyAlignment="1" applyProtection="1">
      <alignment horizontal="left"/>
    </xf>
    <xf numFmtId="0" fontId="2" fillId="4" borderId="16" xfId="0" applyFont="1" applyFill="1" applyBorder="1" applyAlignment="1" applyProtection="1">
      <alignment horizontal="left"/>
    </xf>
    <xf numFmtId="17" fontId="2" fillId="4" borderId="17" xfId="0" quotePrefix="1" applyNumberFormat="1" applyFont="1" applyFill="1" applyBorder="1" applyProtection="1"/>
    <xf numFmtId="0" fontId="2" fillId="4" borderId="1" xfId="0" applyFont="1" applyFill="1" applyBorder="1" applyAlignment="1" applyProtection="1">
      <alignment horizontal="right" wrapText="1"/>
    </xf>
    <xf numFmtId="0" fontId="2" fillId="3" borderId="1" xfId="0" applyFont="1" applyFill="1" applyBorder="1" applyAlignment="1" applyProtection="1">
      <alignment vertical="top"/>
    </xf>
    <xf numFmtId="0" fontId="3" fillId="3" borderId="1" xfId="0" applyFont="1" applyFill="1" applyBorder="1" applyProtection="1"/>
    <xf numFmtId="17" fontId="3" fillId="3" borderId="1" xfId="0" quotePrefix="1" applyNumberFormat="1" applyFont="1" applyFill="1" applyBorder="1" applyProtection="1"/>
    <xf numFmtId="0" fontId="3" fillId="3" borderId="17" xfId="0" applyFont="1" applyFill="1" applyBorder="1" applyProtection="1"/>
    <xf numFmtId="0" fontId="3" fillId="3" borderId="16" xfId="0" applyFont="1" applyFill="1" applyBorder="1" applyProtection="1"/>
    <xf numFmtId="2" fontId="2" fillId="3" borderId="1" xfId="0" applyNumberFormat="1" applyFont="1" applyFill="1" applyBorder="1" applyAlignment="1" applyProtection="1">
      <alignment horizontal="right"/>
    </xf>
    <xf numFmtId="0" fontId="2" fillId="3" borderId="0" xfId="0" applyFont="1" applyFill="1" applyAlignment="1" applyProtection="1">
      <alignment horizontal="left"/>
    </xf>
    <xf numFmtId="9" fontId="0" fillId="3" borderId="0" xfId="0" applyNumberFormat="1" applyFill="1" applyProtection="1"/>
    <xf numFmtId="165" fontId="0" fillId="3" borderId="0" xfId="0" applyNumberFormat="1" applyFill="1" applyProtection="1"/>
    <xf numFmtId="166" fontId="0" fillId="3" borderId="0" xfId="0" applyNumberFormat="1" applyFill="1" applyProtection="1"/>
    <xf numFmtId="0" fontId="3" fillId="3" borderId="1" xfId="0" applyFont="1" applyFill="1" applyBorder="1" applyAlignment="1" applyProtection="1">
      <alignment wrapText="1"/>
    </xf>
    <xf numFmtId="0" fontId="3" fillId="3" borderId="17" xfId="0" applyFont="1" applyFill="1" applyBorder="1" applyAlignment="1" applyProtection="1">
      <alignment wrapText="1"/>
    </xf>
    <xf numFmtId="0" fontId="0" fillId="3" borderId="16" xfId="0" applyFill="1" applyBorder="1" applyProtection="1"/>
    <xf numFmtId="0" fontId="3" fillId="3" borderId="0" xfId="0" applyFont="1" applyFill="1" applyBorder="1" applyAlignment="1" applyProtection="1">
      <alignment wrapText="1"/>
    </xf>
    <xf numFmtId="17" fontId="3" fillId="3" borderId="0" xfId="0" quotePrefix="1" applyNumberFormat="1" applyFont="1" applyFill="1" applyBorder="1" applyProtection="1"/>
    <xf numFmtId="0" fontId="0" fillId="3" borderId="0" xfId="0" applyFill="1" applyBorder="1" applyProtection="1"/>
    <xf numFmtId="2" fontId="2" fillId="3" borderId="0" xfId="0" applyNumberFormat="1" applyFont="1" applyFill="1" applyBorder="1" applyAlignment="1" applyProtection="1">
      <alignment horizontal="right"/>
    </xf>
    <xf numFmtId="0" fontId="4" fillId="3" borderId="0" xfId="0" applyFont="1" applyFill="1" applyProtection="1"/>
    <xf numFmtId="2" fontId="0" fillId="3" borderId="0" xfId="0" applyNumberFormat="1" applyFill="1" applyAlignment="1" applyProtection="1">
      <alignment horizontal="right"/>
    </xf>
    <xf numFmtId="0" fontId="2" fillId="3" borderId="18" xfId="0" applyFont="1" applyFill="1" applyBorder="1" applyProtection="1"/>
    <xf numFmtId="0" fontId="12" fillId="3" borderId="3" xfId="0" applyFont="1" applyFill="1" applyBorder="1" applyProtection="1"/>
    <xf numFmtId="0" fontId="0" fillId="3" borderId="3" xfId="0" applyFill="1" applyBorder="1" applyProtection="1"/>
    <xf numFmtId="2" fontId="0" fillId="3" borderId="3" xfId="0" applyNumberFormat="1" applyFill="1" applyBorder="1" applyAlignment="1" applyProtection="1">
      <alignment horizontal="right"/>
    </xf>
    <xf numFmtId="0" fontId="0" fillId="3" borderId="4" xfId="0" applyFill="1" applyBorder="1" applyProtection="1"/>
    <xf numFmtId="0" fontId="2" fillId="3" borderId="20" xfId="0" applyFont="1" applyFill="1" applyBorder="1" applyProtection="1"/>
    <xf numFmtId="0" fontId="12" fillId="3" borderId="0" xfId="0" applyFont="1" applyFill="1" applyBorder="1" applyProtection="1"/>
    <xf numFmtId="0" fontId="0" fillId="3" borderId="0" xfId="0" applyFill="1" applyBorder="1" applyAlignment="1" applyProtection="1">
      <alignment horizontal="right"/>
    </xf>
    <xf numFmtId="0" fontId="0" fillId="3" borderId="6" xfId="0" applyFill="1" applyBorder="1" applyProtection="1"/>
    <xf numFmtId="49" fontId="2" fillId="3" borderId="20" xfId="0" applyNumberFormat="1" applyFont="1" applyFill="1" applyBorder="1" applyProtection="1"/>
    <xf numFmtId="0" fontId="2" fillId="3" borderId="0" xfId="0" applyFont="1" applyFill="1" applyBorder="1" applyProtection="1"/>
    <xf numFmtId="0" fontId="2" fillId="3" borderId="0" xfId="0" applyFont="1" applyFill="1" applyBorder="1" applyAlignment="1" applyProtection="1">
      <alignment horizontal="right"/>
    </xf>
    <xf numFmtId="0" fontId="0" fillId="3" borderId="0" xfId="0" applyFill="1" applyBorder="1" applyAlignment="1" applyProtection="1">
      <alignment horizontal="center"/>
    </xf>
    <xf numFmtId="0" fontId="2" fillId="3" borderId="0" xfId="0" applyFont="1" applyFill="1" applyAlignment="1" applyProtection="1">
      <alignment horizontal="right" wrapText="1"/>
    </xf>
    <xf numFmtId="0" fontId="2" fillId="3" borderId="0" xfId="0" applyFont="1" applyFill="1" applyBorder="1" applyAlignment="1" applyProtection="1">
      <alignment horizontal="right" wrapText="1"/>
    </xf>
    <xf numFmtId="0" fontId="2" fillId="3" borderId="6" xfId="0" applyFont="1" applyFill="1" applyBorder="1" applyAlignment="1" applyProtection="1">
      <alignment horizontal="right" wrapText="1"/>
    </xf>
    <xf numFmtId="49" fontId="3" fillId="3" borderId="20" xfId="0" applyNumberFormat="1" applyFont="1" applyFill="1" applyBorder="1" applyProtection="1"/>
    <xf numFmtId="2" fontId="0" fillId="3" borderId="0" xfId="0" applyNumberFormat="1" applyFill="1" applyBorder="1" applyAlignment="1" applyProtection="1">
      <alignment horizontal="right"/>
    </xf>
    <xf numFmtId="4" fontId="2" fillId="3" borderId="6" xfId="0" applyNumberFormat="1" applyFont="1" applyFill="1" applyBorder="1" applyProtection="1"/>
    <xf numFmtId="0" fontId="4" fillId="3" borderId="0" xfId="0" applyFont="1" applyFill="1" applyBorder="1" applyProtection="1"/>
    <xf numFmtId="2" fontId="0" fillId="3" borderId="0" xfId="0" applyNumberFormat="1" applyFill="1" applyBorder="1" applyProtection="1"/>
    <xf numFmtId="4" fontId="0" fillId="3" borderId="6" xfId="0" applyNumberFormat="1" applyFill="1" applyBorder="1" applyProtection="1"/>
    <xf numFmtId="0" fontId="0" fillId="3" borderId="0" xfId="0" applyFont="1" applyFill="1" applyBorder="1" applyProtection="1"/>
    <xf numFmtId="2" fontId="0" fillId="3" borderId="0" xfId="0" applyNumberFormat="1" applyFill="1" applyBorder="1" applyAlignment="1" applyProtection="1">
      <alignment horizontal="center"/>
    </xf>
    <xf numFmtId="2" fontId="2" fillId="3" borderId="6" xfId="0" applyNumberFormat="1" applyFont="1" applyFill="1" applyBorder="1" applyProtection="1"/>
    <xf numFmtId="0" fontId="3" fillId="3" borderId="0" xfId="0" applyFont="1" applyFill="1" applyBorder="1" applyAlignment="1" applyProtection="1">
      <alignment horizontal="left" wrapText="1"/>
    </xf>
    <xf numFmtId="0" fontId="2" fillId="3" borderId="5" xfId="0" applyFont="1" applyFill="1" applyBorder="1" applyProtection="1"/>
    <xf numFmtId="0" fontId="3" fillId="3" borderId="0" xfId="0" applyFont="1" applyFill="1" applyBorder="1" applyAlignment="1" applyProtection="1">
      <alignment horizontal="right"/>
    </xf>
    <xf numFmtId="2" fontId="2" fillId="3" borderId="6" xfId="0" applyNumberFormat="1" applyFont="1" applyFill="1" applyBorder="1" applyAlignment="1" applyProtection="1">
      <alignment horizontal="right"/>
    </xf>
    <xf numFmtId="0" fontId="12" fillId="3" borderId="19" xfId="0" applyFont="1" applyFill="1" applyBorder="1" applyProtection="1"/>
    <xf numFmtId="0" fontId="5" fillId="3" borderId="0" xfId="0" applyFont="1" applyFill="1" applyBorder="1" applyProtection="1"/>
    <xf numFmtId="0" fontId="2" fillId="3" borderId="15" xfId="0" applyFont="1" applyFill="1" applyBorder="1" applyProtection="1"/>
    <xf numFmtId="0" fontId="2" fillId="3" borderId="7" xfId="0" applyFont="1" applyFill="1" applyBorder="1" applyProtection="1"/>
    <xf numFmtId="0" fontId="0" fillId="3" borderId="7" xfId="0" applyFill="1" applyBorder="1" applyProtection="1"/>
    <xf numFmtId="0" fontId="3" fillId="3" borderId="7" xfId="0" applyFont="1" applyFill="1" applyBorder="1" applyProtection="1"/>
    <xf numFmtId="2" fontId="0" fillId="3" borderId="7" xfId="0" applyNumberFormat="1" applyFill="1" applyBorder="1" applyProtection="1"/>
    <xf numFmtId="0" fontId="5" fillId="3" borderId="7" xfId="0" applyFont="1" applyFill="1" applyBorder="1" applyProtection="1"/>
    <xf numFmtId="0" fontId="2" fillId="3" borderId="8" xfId="0" applyFont="1" applyFill="1" applyBorder="1" applyProtection="1"/>
    <xf numFmtId="0" fontId="12" fillId="3" borderId="2" xfId="0" applyFont="1" applyFill="1" applyBorder="1" applyProtection="1"/>
    <xf numFmtId="2" fontId="0" fillId="3" borderId="3" xfId="0" applyNumberFormat="1" applyFill="1" applyBorder="1" applyProtection="1"/>
    <xf numFmtId="0" fontId="12" fillId="3" borderId="5" xfId="0" applyFont="1" applyFill="1" applyBorder="1" applyProtection="1"/>
    <xf numFmtId="0" fontId="0" fillId="3" borderId="5" xfId="0" applyFill="1" applyBorder="1" applyProtection="1"/>
    <xf numFmtId="2" fontId="3" fillId="3" borderId="0" xfId="0" applyNumberFormat="1" applyFont="1" applyFill="1" applyBorder="1" applyProtection="1"/>
    <xf numFmtId="49" fontId="3" fillId="3" borderId="20" xfId="0" applyNumberFormat="1" applyFont="1" applyFill="1" applyBorder="1" applyAlignment="1" applyProtection="1">
      <alignment vertical="top"/>
    </xf>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2" fontId="3" fillId="3" borderId="0" xfId="0" applyNumberFormat="1" applyFont="1" applyFill="1" applyBorder="1" applyAlignment="1" applyProtection="1">
      <alignment horizontal="center"/>
    </xf>
    <xf numFmtId="0" fontId="3" fillId="3" borderId="5" xfId="0" applyFont="1" applyFill="1" applyBorder="1" applyProtection="1"/>
    <xf numFmtId="0" fontId="3" fillId="3" borderId="5" xfId="0" applyFont="1" applyFill="1" applyBorder="1" applyAlignment="1" applyProtection="1">
      <alignment horizontal="left" wrapText="1"/>
    </xf>
    <xf numFmtId="0" fontId="4" fillId="3" borderId="5" xfId="0" applyFont="1" applyFill="1" applyBorder="1" applyProtection="1"/>
    <xf numFmtId="0" fontId="3" fillId="3" borderId="0" xfId="0" applyFont="1" applyFill="1" applyBorder="1" applyAlignment="1" applyProtection="1">
      <alignment horizontal="left" vertical="top"/>
    </xf>
    <xf numFmtId="2" fontId="0" fillId="3" borderId="0" xfId="0" applyNumberFormat="1" applyFill="1" applyBorder="1" applyAlignment="1" applyProtection="1">
      <alignment vertical="top"/>
    </xf>
    <xf numFmtId="0" fontId="2" fillId="3" borderId="9" xfId="0" applyFont="1" applyFill="1" applyBorder="1" applyProtection="1"/>
    <xf numFmtId="0" fontId="0" fillId="3" borderId="8" xfId="0" applyFill="1" applyBorder="1" applyProtection="1"/>
    <xf numFmtId="2" fontId="0" fillId="3" borderId="0" xfId="0" applyNumberFormat="1" applyFill="1" applyProtection="1"/>
    <xf numFmtId="0" fontId="2" fillId="3" borderId="4" xfId="0" applyFont="1" applyFill="1" applyBorder="1" applyProtection="1"/>
    <xf numFmtId="0" fontId="2" fillId="3" borderId="6" xfId="0" applyFont="1" applyFill="1" applyBorder="1" applyProtection="1"/>
    <xf numFmtId="2" fontId="5" fillId="3" borderId="0" xfId="0" applyNumberFormat="1" applyFont="1" applyFill="1" applyBorder="1" applyProtection="1"/>
    <xf numFmtId="0" fontId="6" fillId="3" borderId="9" xfId="0" applyFont="1" applyFill="1" applyBorder="1" applyProtection="1"/>
    <xf numFmtId="0" fontId="6" fillId="3" borderId="7" xfId="0" applyFont="1" applyFill="1" applyBorder="1" applyProtection="1"/>
    <xf numFmtId="2" fontId="6" fillId="3" borderId="7" xfId="0" applyNumberFormat="1" applyFont="1" applyFill="1" applyBorder="1" applyProtection="1"/>
    <xf numFmtId="0" fontId="7" fillId="3" borderId="8" xfId="0" applyFont="1" applyFill="1" applyBorder="1" applyProtection="1"/>
    <xf numFmtId="0" fontId="6" fillId="3" borderId="0" xfId="0" quotePrefix="1" applyFont="1" applyFill="1" applyProtection="1"/>
    <xf numFmtId="0" fontId="5" fillId="3" borderId="5" xfId="0" applyFont="1" applyFill="1" applyBorder="1" applyProtection="1"/>
    <xf numFmtId="0" fontId="5" fillId="3" borderId="6" xfId="0" applyFont="1" applyFill="1" applyBorder="1" applyProtection="1"/>
    <xf numFmtId="0" fontId="3" fillId="3" borderId="0" xfId="0" applyFont="1" applyFill="1" applyBorder="1" applyAlignment="1" applyProtection="1">
      <alignment vertical="top"/>
    </xf>
    <xf numFmtId="0" fontId="3" fillId="3" borderId="5" xfId="0" quotePrefix="1" applyFont="1" applyFill="1" applyBorder="1" applyProtection="1"/>
    <xf numFmtId="0" fontId="4" fillId="3" borderId="0" xfId="0" applyFont="1" applyFill="1" applyBorder="1" applyAlignment="1" applyProtection="1">
      <alignment horizontal="right"/>
    </xf>
    <xf numFmtId="0" fontId="5" fillId="3" borderId="9" xfId="0" applyFont="1" applyFill="1" applyBorder="1" applyProtection="1"/>
    <xf numFmtId="0" fontId="2" fillId="3" borderId="21" xfId="0" applyFont="1" applyFill="1" applyBorder="1" applyProtection="1"/>
    <xf numFmtId="0" fontId="2" fillId="3" borderId="10" xfId="0" applyFont="1" applyFill="1" applyBorder="1" applyProtection="1"/>
    <xf numFmtId="0" fontId="0" fillId="3" borderId="10" xfId="0" applyFill="1" applyBorder="1" applyProtection="1"/>
    <xf numFmtId="4" fontId="2" fillId="3" borderId="22" xfId="0" applyNumberFormat="1" applyFont="1" applyFill="1" applyBorder="1" applyProtection="1"/>
    <xf numFmtId="4" fontId="2" fillId="3" borderId="0" xfId="0" applyNumberFormat="1" applyFont="1" applyFill="1" applyBorder="1" applyProtection="1"/>
    <xf numFmtId="0" fontId="2" fillId="3" borderId="5" xfId="0" applyFont="1" applyFill="1" applyBorder="1" applyAlignment="1" applyProtection="1">
      <alignment horizontal="left"/>
    </xf>
    <xf numFmtId="0" fontId="3" fillId="3" borderId="0" xfId="0" applyFont="1" applyFill="1" applyBorder="1" applyAlignment="1" applyProtection="1">
      <alignment horizontal="left" wrapText="1"/>
    </xf>
    <xf numFmtId="2" fontId="0" fillId="0" borderId="0" xfId="0" applyNumberFormat="1" applyFill="1" applyBorder="1" applyProtection="1"/>
    <xf numFmtId="49" fontId="3" fillId="3" borderId="15" xfId="0" applyNumberFormat="1" applyFont="1" applyFill="1" applyBorder="1" applyAlignment="1" applyProtection="1">
      <alignment vertical="top"/>
    </xf>
    <xf numFmtId="0" fontId="3" fillId="3" borderId="9" xfId="0" applyFont="1" applyFill="1" applyBorder="1" applyProtection="1"/>
    <xf numFmtId="0" fontId="2" fillId="3" borderId="2" xfId="0" applyFont="1" applyFill="1" applyBorder="1" applyProtection="1"/>
    <xf numFmtId="0" fontId="0" fillId="3" borderId="9" xfId="0" applyFill="1" applyBorder="1" applyProtection="1"/>
    <xf numFmtId="0" fontId="12" fillId="3" borderId="9" xfId="0" applyFont="1" applyFill="1" applyBorder="1" applyProtection="1"/>
    <xf numFmtId="0" fontId="12" fillId="3" borderId="7" xfId="0" applyFont="1" applyFill="1" applyBorder="1" applyProtection="1"/>
    <xf numFmtId="0" fontId="5" fillId="3" borderId="0" xfId="0" applyFont="1" applyFill="1" applyProtection="1"/>
    <xf numFmtId="2" fontId="2" fillId="3" borderId="0" xfId="0" applyNumberFormat="1" applyFont="1" applyFill="1" applyAlignment="1" applyProtection="1">
      <alignment horizontal="right"/>
    </xf>
    <xf numFmtId="8" fontId="0" fillId="3" borderId="0" xfId="0" applyNumberFormat="1" applyFill="1" applyProtection="1"/>
    <xf numFmtId="164" fontId="2" fillId="3" borderId="0" xfId="0" applyNumberFormat="1" applyFont="1" applyFill="1" applyProtection="1"/>
    <xf numFmtId="8" fontId="2" fillId="3" borderId="0" xfId="0" applyNumberFormat="1" applyFont="1" applyFill="1" applyProtection="1"/>
    <xf numFmtId="0" fontId="3" fillId="2" borderId="12" xfId="0" applyFont="1" applyFill="1" applyBorder="1" applyAlignment="1" applyProtection="1">
      <alignment horizontal="right"/>
      <protection locked="0"/>
    </xf>
    <xf numFmtId="0" fontId="0" fillId="2" borderId="13" xfId="0" applyFill="1" applyBorder="1" applyAlignment="1" applyProtection="1">
      <alignment horizontal="right"/>
      <protection locked="0"/>
    </xf>
    <xf numFmtId="0" fontId="0" fillId="2" borderId="14" xfId="0" applyFill="1" applyBorder="1" applyAlignment="1" applyProtection="1">
      <alignment horizontal="right"/>
      <protection locked="0"/>
    </xf>
    <xf numFmtId="0" fontId="3" fillId="2" borderId="12"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14" fontId="3" fillId="2" borderId="11" xfId="0" applyNumberFormat="1" applyFont="1" applyFill="1" applyBorder="1" applyProtection="1">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24"/>
  <sheetViews>
    <sheetView tabSelected="1" zoomScale="115" zoomScaleNormal="115" zoomScaleSheetLayoutView="100" workbookViewId="0">
      <selection activeCell="D5" sqref="D5:H5"/>
    </sheetView>
  </sheetViews>
  <sheetFormatPr defaultRowHeight="12.75" x14ac:dyDescent="0.2"/>
  <cols>
    <col min="1" max="1" width="2.28515625" style="5" customWidth="1"/>
    <col min="2" max="2" width="5.42578125" style="6" customWidth="1"/>
    <col min="3" max="3" width="23.7109375" style="5" customWidth="1"/>
    <col min="4" max="4" width="15" style="5" bestFit="1" customWidth="1"/>
    <col min="5" max="5" width="20.28515625" style="5" hidden="1" customWidth="1"/>
    <col min="6" max="6" width="10" style="5" customWidth="1"/>
    <col min="7" max="7" width="2.140625" style="5" customWidth="1"/>
    <col min="8" max="8" width="14.7109375" style="5" customWidth="1"/>
    <col min="9" max="9" width="3" style="5" customWidth="1"/>
    <col min="10" max="12" width="9.7109375" style="5" customWidth="1"/>
    <col min="13" max="13" width="10.7109375" style="5" customWidth="1"/>
    <col min="14" max="14" width="12.7109375" style="5" customWidth="1"/>
    <col min="15" max="17" width="9.140625" style="5"/>
    <col min="18" max="18" width="14.85546875" style="5" bestFit="1" customWidth="1"/>
    <col min="19" max="19" width="17.140625" style="5" customWidth="1"/>
    <col min="20" max="16384" width="9.140625" style="5"/>
  </cols>
  <sheetData>
    <row r="1" spans="1:19" ht="18" x14ac:dyDescent="0.25">
      <c r="C1" s="7" t="s">
        <v>82</v>
      </c>
    </row>
    <row r="2" spans="1:19" ht="18" x14ac:dyDescent="0.25">
      <c r="C2" s="7"/>
    </row>
    <row r="3" spans="1:19" ht="14.25" customHeight="1" thickBot="1" x14ac:dyDescent="0.3">
      <c r="C3" s="7"/>
      <c r="J3" s="8" t="s">
        <v>78</v>
      </c>
      <c r="K3" s="8"/>
      <c r="L3" s="8"/>
      <c r="M3" s="8"/>
      <c r="N3" s="9" t="s">
        <v>77</v>
      </c>
    </row>
    <row r="4" spans="1:19" ht="14.25" thickTop="1" thickBot="1" x14ac:dyDescent="0.25">
      <c r="A4" s="10"/>
      <c r="B4" s="10"/>
      <c r="C4" s="11" t="s">
        <v>89</v>
      </c>
      <c r="D4" s="12" t="s">
        <v>91</v>
      </c>
      <c r="E4" s="13"/>
      <c r="F4" s="13"/>
      <c r="G4" s="13"/>
      <c r="H4" s="14"/>
      <c r="J4" s="15" t="s">
        <v>270</v>
      </c>
      <c r="K4" s="15"/>
      <c r="L4" s="15"/>
      <c r="M4" s="15"/>
      <c r="N4" s="16">
        <v>44508</v>
      </c>
    </row>
    <row r="5" spans="1:19" ht="14.25" thickTop="1" thickBot="1" x14ac:dyDescent="0.25">
      <c r="C5" s="17" t="s">
        <v>57</v>
      </c>
      <c r="D5" s="139"/>
      <c r="E5" s="140"/>
      <c r="F5" s="140"/>
      <c r="G5" s="140"/>
      <c r="H5" s="141"/>
      <c r="I5" s="18" t="s">
        <v>79</v>
      </c>
      <c r="J5" s="142" t="s">
        <v>90</v>
      </c>
      <c r="K5" s="143"/>
      <c r="L5" s="143"/>
      <c r="M5" s="144"/>
      <c r="N5" s="145"/>
    </row>
    <row r="6" spans="1:19" ht="13.5" thickTop="1" x14ac:dyDescent="0.2">
      <c r="D6" s="10"/>
      <c r="J6" s="19" t="s">
        <v>83</v>
      </c>
      <c r="K6" s="19"/>
      <c r="L6" s="19"/>
      <c r="M6" s="19"/>
      <c r="N6" s="20"/>
    </row>
    <row r="7" spans="1:19" x14ac:dyDescent="0.2">
      <c r="D7" s="10"/>
      <c r="J7" s="21"/>
      <c r="K7" s="21"/>
      <c r="L7" s="21"/>
      <c r="M7" s="21"/>
      <c r="N7" s="22"/>
    </row>
    <row r="9" spans="1:19" ht="25.5" x14ac:dyDescent="0.2">
      <c r="B9" s="23" t="s">
        <v>203</v>
      </c>
      <c r="C9" s="24" t="s">
        <v>80</v>
      </c>
      <c r="D9" s="24" t="s">
        <v>60</v>
      </c>
      <c r="E9" s="25"/>
      <c r="F9" s="26" t="s">
        <v>29</v>
      </c>
      <c r="G9" s="27"/>
      <c r="H9" s="28" t="s">
        <v>30</v>
      </c>
      <c r="I9" s="29"/>
      <c r="J9" s="30" t="s">
        <v>81</v>
      </c>
      <c r="K9" s="27"/>
      <c r="L9" s="31" t="s">
        <v>61</v>
      </c>
    </row>
    <row r="10" spans="1:19" x14ac:dyDescent="0.2">
      <c r="B10" s="32" t="s">
        <v>195</v>
      </c>
      <c r="C10" s="33" t="s">
        <v>55</v>
      </c>
      <c r="D10" s="34" t="s">
        <v>28</v>
      </c>
      <c r="E10" s="18"/>
      <c r="F10" s="35" t="s">
        <v>40</v>
      </c>
      <c r="G10" s="36"/>
      <c r="H10" s="33" t="s">
        <v>46</v>
      </c>
      <c r="I10" s="33" t="s">
        <v>44</v>
      </c>
      <c r="J10" s="35" t="s">
        <v>50</v>
      </c>
      <c r="K10" s="36"/>
      <c r="L10" s="37">
        <v>2490</v>
      </c>
      <c r="M10" s="38"/>
      <c r="O10" s="39"/>
      <c r="R10" s="18"/>
    </row>
    <row r="11" spans="1:19" x14ac:dyDescent="0.2">
      <c r="B11" s="32" t="s">
        <v>196</v>
      </c>
      <c r="C11" s="33" t="s">
        <v>51</v>
      </c>
      <c r="D11" s="34" t="s">
        <v>28</v>
      </c>
      <c r="E11" s="18"/>
      <c r="F11" s="35" t="s">
        <v>39</v>
      </c>
      <c r="G11" s="36"/>
      <c r="H11" s="33" t="s">
        <v>45</v>
      </c>
      <c r="I11" s="33" t="s">
        <v>41</v>
      </c>
      <c r="J11" s="35" t="s">
        <v>50</v>
      </c>
      <c r="K11" s="36"/>
      <c r="L11" s="37">
        <v>7980</v>
      </c>
      <c r="M11" s="38"/>
      <c r="O11" s="18"/>
      <c r="R11" s="18"/>
      <c r="S11" s="18"/>
    </row>
    <row r="12" spans="1:19" x14ac:dyDescent="0.2">
      <c r="B12" s="32" t="s">
        <v>197</v>
      </c>
      <c r="C12" s="33" t="s">
        <v>49</v>
      </c>
      <c r="D12" s="34" t="s">
        <v>28</v>
      </c>
      <c r="E12" s="18"/>
      <c r="F12" s="35" t="s">
        <v>37</v>
      </c>
      <c r="G12" s="36"/>
      <c r="H12" s="33" t="s">
        <v>38</v>
      </c>
      <c r="I12" s="33" t="s">
        <v>56</v>
      </c>
      <c r="J12" s="35" t="s">
        <v>50</v>
      </c>
      <c r="K12" s="36"/>
      <c r="L12" s="37">
        <v>1892</v>
      </c>
      <c r="M12" s="38"/>
    </row>
    <row r="13" spans="1:19" x14ac:dyDescent="0.2">
      <c r="B13" s="32" t="s">
        <v>198</v>
      </c>
      <c r="C13" s="33" t="s">
        <v>98</v>
      </c>
      <c r="D13" s="34" t="s">
        <v>28</v>
      </c>
      <c r="E13" s="18"/>
      <c r="F13" s="35" t="s">
        <v>100</v>
      </c>
      <c r="G13" s="36"/>
      <c r="H13" s="33" t="s">
        <v>99</v>
      </c>
      <c r="I13" s="33" t="s">
        <v>56</v>
      </c>
      <c r="J13" s="35" t="s">
        <v>50</v>
      </c>
      <c r="K13" s="36"/>
      <c r="L13" s="37">
        <v>2108</v>
      </c>
      <c r="M13" s="38"/>
    </row>
    <row r="14" spans="1:19" x14ac:dyDescent="0.2">
      <c r="B14" s="32" t="s">
        <v>199</v>
      </c>
      <c r="C14" s="33" t="s">
        <v>52</v>
      </c>
      <c r="D14" s="34" t="s">
        <v>28</v>
      </c>
      <c r="E14" s="18"/>
      <c r="F14" s="35" t="s">
        <v>36</v>
      </c>
      <c r="G14" s="36"/>
      <c r="H14" s="33" t="s">
        <v>42</v>
      </c>
      <c r="I14" s="33" t="s">
        <v>35</v>
      </c>
      <c r="J14" s="35" t="s">
        <v>50</v>
      </c>
      <c r="K14" s="36"/>
      <c r="L14" s="37">
        <v>15919</v>
      </c>
      <c r="M14" s="38"/>
      <c r="R14" s="40"/>
    </row>
    <row r="15" spans="1:19" x14ac:dyDescent="0.2">
      <c r="B15" s="32" t="s">
        <v>200</v>
      </c>
      <c r="C15" s="33" t="s">
        <v>53</v>
      </c>
      <c r="D15" s="34" t="s">
        <v>28</v>
      </c>
      <c r="E15" s="18"/>
      <c r="F15" s="35" t="s">
        <v>33</v>
      </c>
      <c r="G15" s="36"/>
      <c r="H15" s="33" t="s">
        <v>43</v>
      </c>
      <c r="I15" s="33" t="s">
        <v>34</v>
      </c>
      <c r="J15" s="35" t="s">
        <v>50</v>
      </c>
      <c r="K15" s="36"/>
      <c r="L15" s="37">
        <v>28919</v>
      </c>
      <c r="M15" s="38"/>
    </row>
    <row r="16" spans="1:19" x14ac:dyDescent="0.2">
      <c r="B16" s="32" t="s">
        <v>201</v>
      </c>
      <c r="C16" s="33" t="s">
        <v>54</v>
      </c>
      <c r="D16" s="34" t="s">
        <v>28</v>
      </c>
      <c r="E16" s="18"/>
      <c r="F16" s="35" t="s">
        <v>31</v>
      </c>
      <c r="G16" s="36"/>
      <c r="H16" s="33" t="s">
        <v>32</v>
      </c>
      <c r="I16" s="33" t="s">
        <v>47</v>
      </c>
      <c r="J16" s="35" t="s">
        <v>50</v>
      </c>
      <c r="K16" s="36"/>
      <c r="L16" s="37">
        <v>1977</v>
      </c>
      <c r="M16" s="38"/>
      <c r="R16" s="41"/>
    </row>
    <row r="17" spans="2:14" ht="27" customHeight="1" x14ac:dyDescent="0.2">
      <c r="B17" s="32" t="s">
        <v>202</v>
      </c>
      <c r="C17" s="42" t="s">
        <v>92</v>
      </c>
      <c r="D17" s="34" t="s">
        <v>28</v>
      </c>
      <c r="E17" s="6"/>
      <c r="F17" s="43" t="s">
        <v>72</v>
      </c>
      <c r="G17" s="36"/>
      <c r="H17" s="42" t="s">
        <v>94</v>
      </c>
      <c r="I17" s="33" t="s">
        <v>48</v>
      </c>
      <c r="J17" s="35" t="s">
        <v>93</v>
      </c>
      <c r="K17" s="44"/>
      <c r="L17" s="37">
        <v>383.05</v>
      </c>
      <c r="M17" s="38"/>
    </row>
    <row r="18" spans="2:14" ht="27" customHeight="1" x14ac:dyDescent="0.2">
      <c r="C18" s="45"/>
      <c r="D18" s="46"/>
      <c r="E18" s="6"/>
      <c r="F18" s="45"/>
      <c r="G18" s="22"/>
      <c r="H18" s="45"/>
      <c r="I18" s="22"/>
      <c r="J18" s="22"/>
      <c r="K18" s="47"/>
      <c r="L18" s="48"/>
      <c r="M18" s="38"/>
    </row>
    <row r="19" spans="2:14" x14ac:dyDescent="0.2">
      <c r="C19" s="49"/>
      <c r="L19" s="50"/>
    </row>
    <row r="20" spans="2:14" x14ac:dyDescent="0.2">
      <c r="B20" s="51"/>
      <c r="C20" s="52" t="s">
        <v>280</v>
      </c>
      <c r="D20" s="53"/>
      <c r="E20" s="53"/>
      <c r="F20" s="53"/>
      <c r="G20" s="53"/>
      <c r="H20" s="53"/>
      <c r="I20" s="53"/>
      <c r="J20" s="53"/>
      <c r="K20" s="53"/>
      <c r="L20" s="54"/>
      <c r="M20" s="53"/>
      <c r="N20" s="55"/>
    </row>
    <row r="21" spans="2:14" x14ac:dyDescent="0.2">
      <c r="B21" s="56"/>
      <c r="C21" s="57" t="s">
        <v>86</v>
      </c>
      <c r="D21" s="47"/>
      <c r="E21" s="58"/>
      <c r="F21" s="47"/>
      <c r="G21" s="47"/>
      <c r="H21" s="47"/>
      <c r="I21" s="47"/>
      <c r="J21" s="47"/>
      <c r="K21" s="47"/>
      <c r="L21" s="47"/>
      <c r="M21" s="47"/>
      <c r="N21" s="59"/>
    </row>
    <row r="22" spans="2:14" x14ac:dyDescent="0.2">
      <c r="B22" s="56"/>
      <c r="C22" s="47"/>
      <c r="D22" s="47"/>
      <c r="E22" s="58"/>
      <c r="F22" s="47"/>
      <c r="G22" s="47"/>
      <c r="H22" s="47"/>
      <c r="I22" s="47"/>
      <c r="J22" s="47"/>
      <c r="K22" s="47"/>
      <c r="L22" s="47"/>
      <c r="M22" s="47"/>
      <c r="N22" s="59"/>
    </row>
    <row r="23" spans="2:14" ht="27.75" thickBot="1" x14ac:dyDescent="0.25">
      <c r="B23" s="60" t="s">
        <v>146</v>
      </c>
      <c r="C23" s="61" t="s">
        <v>147</v>
      </c>
      <c r="D23" s="61"/>
      <c r="E23" s="47"/>
      <c r="F23" s="62" t="s">
        <v>58</v>
      </c>
      <c r="G23" s="63"/>
      <c r="H23" s="47"/>
      <c r="I23" s="63"/>
      <c r="J23" s="63"/>
      <c r="K23" s="63"/>
      <c r="L23" s="64" t="s">
        <v>61</v>
      </c>
      <c r="M23" s="65" t="s">
        <v>87</v>
      </c>
      <c r="N23" s="66" t="s">
        <v>62</v>
      </c>
    </row>
    <row r="24" spans="2:14" ht="14.25" thickTop="1" thickBot="1" x14ac:dyDescent="0.25">
      <c r="B24" s="67" t="s">
        <v>148</v>
      </c>
      <c r="C24" s="47" t="s">
        <v>0</v>
      </c>
      <c r="D24" s="47"/>
      <c r="E24" s="47"/>
      <c r="F24" s="1"/>
      <c r="G24" s="22" t="s">
        <v>59</v>
      </c>
      <c r="H24" s="47"/>
      <c r="I24" s="47" t="s">
        <v>1</v>
      </c>
      <c r="J24" s="47"/>
      <c r="K24" s="47" t="s">
        <v>1</v>
      </c>
      <c r="L24" s="68">
        <f>F24*$L$11/100</f>
        <v>0</v>
      </c>
      <c r="M24" s="22">
        <v>10</v>
      </c>
      <c r="N24" s="69">
        <f t="shared" ref="N24:N31" si="0">L24*M24</f>
        <v>0</v>
      </c>
    </row>
    <row r="25" spans="2:14" ht="14.25" thickTop="1" thickBot="1" x14ac:dyDescent="0.25">
      <c r="B25" s="67" t="s">
        <v>150</v>
      </c>
      <c r="C25" s="47" t="s">
        <v>2</v>
      </c>
      <c r="D25" s="47"/>
      <c r="E25" s="47"/>
      <c r="F25" s="1"/>
      <c r="G25" s="22" t="s">
        <v>59</v>
      </c>
      <c r="H25" s="47"/>
      <c r="I25" s="47"/>
      <c r="J25" s="47"/>
      <c r="K25" s="47"/>
      <c r="L25" s="68">
        <f>F25*$L$11/100</f>
        <v>0</v>
      </c>
      <c r="M25" s="22">
        <v>10</v>
      </c>
      <c r="N25" s="69">
        <f t="shared" si="0"/>
        <v>0</v>
      </c>
    </row>
    <row r="26" spans="2:14" ht="14.25" thickTop="1" thickBot="1" x14ac:dyDescent="0.25">
      <c r="B26" s="67" t="s">
        <v>151</v>
      </c>
      <c r="C26" s="47" t="s">
        <v>3</v>
      </c>
      <c r="D26" s="47"/>
      <c r="E26" s="47"/>
      <c r="F26" s="1"/>
      <c r="G26" s="22" t="s">
        <v>59</v>
      </c>
      <c r="H26" s="47"/>
      <c r="I26" s="47"/>
      <c r="J26" s="47"/>
      <c r="K26" s="47"/>
      <c r="L26" s="68">
        <f>F26*$L$11/100</f>
        <v>0</v>
      </c>
      <c r="M26" s="22">
        <v>10</v>
      </c>
      <c r="N26" s="69">
        <f t="shared" si="0"/>
        <v>0</v>
      </c>
    </row>
    <row r="27" spans="2:14" ht="14.25" thickTop="1" thickBot="1" x14ac:dyDescent="0.25">
      <c r="B27" s="67" t="s">
        <v>152</v>
      </c>
      <c r="C27" s="47" t="s">
        <v>4</v>
      </c>
      <c r="D27" s="47"/>
      <c r="E27" s="47"/>
      <c r="F27" s="1"/>
      <c r="G27" s="22" t="s">
        <v>59</v>
      </c>
      <c r="H27" s="47"/>
      <c r="I27" s="47"/>
      <c r="J27" s="47"/>
      <c r="K27" s="47"/>
      <c r="L27" s="68">
        <f t="shared" ref="L27:L31" si="1">F27*$L$11/100</f>
        <v>0</v>
      </c>
      <c r="M27" s="22">
        <v>10</v>
      </c>
      <c r="N27" s="69">
        <f t="shared" si="0"/>
        <v>0</v>
      </c>
    </row>
    <row r="28" spans="2:14" ht="14.25" thickTop="1" thickBot="1" x14ac:dyDescent="0.25">
      <c r="B28" s="67" t="s">
        <v>153</v>
      </c>
      <c r="C28" s="47" t="s">
        <v>5</v>
      </c>
      <c r="D28" s="47"/>
      <c r="E28" s="47"/>
      <c r="F28" s="1"/>
      <c r="G28" s="22" t="s">
        <v>59</v>
      </c>
      <c r="H28" s="47"/>
      <c r="I28" s="47"/>
      <c r="J28" s="47"/>
      <c r="K28" s="47"/>
      <c r="L28" s="68">
        <f t="shared" si="1"/>
        <v>0</v>
      </c>
      <c r="M28" s="22">
        <v>10</v>
      </c>
      <c r="N28" s="69">
        <f t="shared" si="0"/>
        <v>0</v>
      </c>
    </row>
    <row r="29" spans="2:14" ht="14.25" thickTop="1" thickBot="1" x14ac:dyDescent="0.25">
      <c r="B29" s="67" t="s">
        <v>154</v>
      </c>
      <c r="C29" s="22" t="s">
        <v>130</v>
      </c>
      <c r="D29" s="47"/>
      <c r="E29" s="47"/>
      <c r="F29" s="1"/>
      <c r="G29" s="22" t="s">
        <v>59</v>
      </c>
      <c r="H29" s="47"/>
      <c r="I29" s="47"/>
      <c r="J29" s="47"/>
      <c r="K29" s="47"/>
      <c r="L29" s="68">
        <f t="shared" si="1"/>
        <v>0</v>
      </c>
      <c r="M29" s="22">
        <v>10</v>
      </c>
      <c r="N29" s="69">
        <f t="shared" si="0"/>
        <v>0</v>
      </c>
    </row>
    <row r="30" spans="2:14" s="6" customFormat="1" ht="14.25" thickTop="1" thickBot="1" x14ac:dyDescent="0.25">
      <c r="B30" s="67" t="s">
        <v>155</v>
      </c>
      <c r="C30" s="22" t="s">
        <v>131</v>
      </c>
      <c r="D30" s="70"/>
      <c r="E30" s="70"/>
      <c r="F30" s="1"/>
      <c r="G30" s="22" t="s">
        <v>59</v>
      </c>
      <c r="H30" s="47"/>
      <c r="I30" s="70"/>
      <c r="J30" s="70"/>
      <c r="K30" s="70"/>
      <c r="L30" s="68">
        <f t="shared" si="1"/>
        <v>0</v>
      </c>
      <c r="M30" s="22">
        <v>10</v>
      </c>
      <c r="N30" s="69">
        <f t="shared" si="0"/>
        <v>0</v>
      </c>
    </row>
    <row r="31" spans="2:14" ht="14.25" thickTop="1" thickBot="1" x14ac:dyDescent="0.25">
      <c r="B31" s="67" t="s">
        <v>156</v>
      </c>
      <c r="C31" s="22" t="s">
        <v>132</v>
      </c>
      <c r="D31" s="47"/>
      <c r="E31" s="47"/>
      <c r="F31" s="1"/>
      <c r="G31" s="22" t="s">
        <v>59</v>
      </c>
      <c r="H31" s="47"/>
      <c r="I31" s="47"/>
      <c r="J31" s="47"/>
      <c r="K31" s="47"/>
      <c r="L31" s="68">
        <f t="shared" si="1"/>
        <v>0</v>
      </c>
      <c r="M31" s="22">
        <v>10</v>
      </c>
      <c r="N31" s="69">
        <f t="shared" si="0"/>
        <v>0</v>
      </c>
    </row>
    <row r="32" spans="2:14" ht="13.5" thickTop="1" x14ac:dyDescent="0.2">
      <c r="B32" s="56"/>
      <c r="C32" s="47"/>
      <c r="D32" s="47"/>
      <c r="E32" s="47"/>
      <c r="F32" s="47"/>
      <c r="G32" s="47"/>
      <c r="H32" s="47"/>
      <c r="I32" s="47"/>
      <c r="J32" s="47"/>
      <c r="K32" s="47"/>
      <c r="L32" s="71"/>
      <c r="M32" s="22"/>
      <c r="N32" s="72"/>
    </row>
    <row r="33" spans="2:14" ht="13.5" thickBot="1" x14ac:dyDescent="0.25">
      <c r="B33" s="56" t="s">
        <v>157</v>
      </c>
      <c r="C33" s="61" t="s">
        <v>165</v>
      </c>
      <c r="D33" s="61"/>
      <c r="E33" s="47"/>
      <c r="F33" s="47"/>
      <c r="G33" s="47"/>
      <c r="H33" s="47"/>
      <c r="I33" s="47"/>
      <c r="J33" s="47"/>
      <c r="K33" s="47"/>
      <c r="L33" s="71"/>
      <c r="M33" s="22"/>
      <c r="N33" s="72"/>
    </row>
    <row r="34" spans="2:14" ht="14.25" thickTop="1" thickBot="1" x14ac:dyDescent="0.25">
      <c r="B34" s="67" t="s">
        <v>158</v>
      </c>
      <c r="C34" s="22" t="s">
        <v>84</v>
      </c>
      <c r="D34" s="47"/>
      <c r="E34" s="47"/>
      <c r="F34" s="1"/>
      <c r="G34" s="73" t="s">
        <v>59</v>
      </c>
      <c r="H34" s="47" t="s">
        <v>21</v>
      </c>
      <c r="I34" s="47"/>
      <c r="J34" s="47"/>
      <c r="K34" s="47"/>
      <c r="L34" s="71">
        <f>(0.86*$L$11+0.08*$L$15)*F34/100</f>
        <v>0</v>
      </c>
      <c r="M34" s="22">
        <v>10</v>
      </c>
      <c r="N34" s="69">
        <f>L34*M34</f>
        <v>0</v>
      </c>
    </row>
    <row r="35" spans="2:14" ht="13.5" thickTop="1" x14ac:dyDescent="0.2">
      <c r="B35" s="56"/>
      <c r="C35" s="47"/>
      <c r="D35" s="47"/>
      <c r="E35" s="47"/>
      <c r="F35" s="47"/>
      <c r="G35" s="47"/>
      <c r="H35" s="47"/>
      <c r="I35" s="47"/>
      <c r="J35" s="47"/>
      <c r="K35" s="47"/>
      <c r="L35" s="71"/>
      <c r="M35" s="22"/>
      <c r="N35" s="72"/>
    </row>
    <row r="36" spans="2:14" ht="13.5" thickBot="1" x14ac:dyDescent="0.25">
      <c r="B36" s="60" t="s">
        <v>159</v>
      </c>
      <c r="C36" s="61" t="s">
        <v>164</v>
      </c>
      <c r="D36" s="61"/>
      <c r="E36" s="47"/>
      <c r="F36" s="63"/>
      <c r="G36" s="47"/>
      <c r="H36" s="47"/>
      <c r="I36" s="47"/>
      <c r="J36" s="47"/>
      <c r="K36" s="47"/>
      <c r="L36" s="74"/>
      <c r="M36" s="22"/>
      <c r="N36" s="72"/>
    </row>
    <row r="37" spans="2:14" ht="14.25" thickTop="1" thickBot="1" x14ac:dyDescent="0.25">
      <c r="B37" s="67" t="s">
        <v>160</v>
      </c>
      <c r="C37" s="47" t="s">
        <v>6</v>
      </c>
      <c r="D37" s="47"/>
      <c r="E37" s="47"/>
      <c r="F37" s="1"/>
      <c r="G37" s="22" t="s">
        <v>59</v>
      </c>
      <c r="H37" s="47" t="s">
        <v>19</v>
      </c>
      <c r="I37" s="47"/>
      <c r="J37" s="47"/>
      <c r="K37" s="47"/>
      <c r="L37" s="71">
        <f>(0.72*$L$11+0.28*$L$10)*F37/100</f>
        <v>0</v>
      </c>
      <c r="M37" s="22">
        <v>90</v>
      </c>
      <c r="N37" s="69">
        <f>L37*M37</f>
        <v>0</v>
      </c>
    </row>
    <row r="38" spans="2:14" ht="14.25" thickTop="1" thickBot="1" x14ac:dyDescent="0.25">
      <c r="B38" s="67" t="s">
        <v>161</v>
      </c>
      <c r="C38" s="22" t="s">
        <v>134</v>
      </c>
      <c r="D38" s="47"/>
      <c r="E38" s="47"/>
      <c r="F38" s="1"/>
      <c r="G38" s="22" t="s">
        <v>59</v>
      </c>
      <c r="H38" s="47" t="s">
        <v>19</v>
      </c>
      <c r="I38" s="47"/>
      <c r="J38" s="47"/>
      <c r="K38" s="47"/>
      <c r="L38" s="71">
        <f>(0.72*$L$11+0.28*$L$10)*F38/100</f>
        <v>0</v>
      </c>
      <c r="M38" s="22">
        <v>40</v>
      </c>
      <c r="N38" s="69">
        <f>L38*M38</f>
        <v>0</v>
      </c>
    </row>
    <row r="39" spans="2:14" ht="14.25" thickTop="1" thickBot="1" x14ac:dyDescent="0.25">
      <c r="B39" s="67" t="s">
        <v>149</v>
      </c>
      <c r="C39" s="22" t="s">
        <v>133</v>
      </c>
      <c r="D39" s="47"/>
      <c r="E39" s="47"/>
      <c r="F39" s="1"/>
      <c r="G39" s="22" t="s">
        <v>59</v>
      </c>
      <c r="H39" s="47" t="s">
        <v>19</v>
      </c>
      <c r="I39" s="47"/>
      <c r="J39" s="47"/>
      <c r="K39" s="47"/>
      <c r="L39" s="71">
        <f>(0.72*$L$11+0.28*$L$10)*F39/100</f>
        <v>0</v>
      </c>
      <c r="M39" s="22">
        <v>100</v>
      </c>
      <c r="N39" s="69">
        <f>L39*M39</f>
        <v>0</v>
      </c>
    </row>
    <row r="40" spans="2:14" ht="14.25" thickTop="1" thickBot="1" x14ac:dyDescent="0.25">
      <c r="B40" s="67" t="s">
        <v>162</v>
      </c>
      <c r="C40" s="22" t="s">
        <v>135</v>
      </c>
      <c r="D40" s="47"/>
      <c r="E40" s="47"/>
      <c r="F40" s="1"/>
      <c r="G40" s="22" t="s">
        <v>59</v>
      </c>
      <c r="H40" s="47" t="s">
        <v>20</v>
      </c>
      <c r="I40" s="47"/>
      <c r="J40" s="47"/>
      <c r="K40" s="47"/>
      <c r="L40" s="71">
        <f>(0.63*$L$12+0.28*$L$11)*F40/100</f>
        <v>0</v>
      </c>
      <c r="M40" s="22">
        <v>10</v>
      </c>
      <c r="N40" s="69">
        <f>L40*M40</f>
        <v>0</v>
      </c>
    </row>
    <row r="41" spans="2:14" ht="14.25" thickTop="1" thickBot="1" x14ac:dyDescent="0.25">
      <c r="B41" s="67" t="s">
        <v>163</v>
      </c>
      <c r="C41" s="22" t="s">
        <v>97</v>
      </c>
      <c r="D41" s="47"/>
      <c r="E41" s="47"/>
      <c r="F41" s="1"/>
      <c r="G41" s="22" t="s">
        <v>59</v>
      </c>
      <c r="H41" s="47" t="s">
        <v>20</v>
      </c>
      <c r="I41" s="47"/>
      <c r="J41" s="47"/>
      <c r="K41" s="47"/>
      <c r="L41" s="71">
        <f>(0.63*$L$12+0.28*$L$11)*F41/100</f>
        <v>0</v>
      </c>
      <c r="M41" s="22">
        <v>10</v>
      </c>
      <c r="N41" s="69">
        <f>L41*M41</f>
        <v>0</v>
      </c>
    </row>
    <row r="42" spans="2:14" ht="13.5" thickTop="1" x14ac:dyDescent="0.2">
      <c r="B42" s="56"/>
      <c r="C42" s="47"/>
      <c r="D42" s="47"/>
      <c r="E42" s="47"/>
      <c r="F42" s="47"/>
      <c r="G42" s="47"/>
      <c r="H42" s="47"/>
      <c r="I42" s="47"/>
      <c r="J42" s="47"/>
      <c r="K42" s="47"/>
      <c r="L42" s="71"/>
      <c r="M42" s="22"/>
      <c r="N42" s="72"/>
    </row>
    <row r="43" spans="2:14" ht="13.5" thickBot="1" x14ac:dyDescent="0.25">
      <c r="B43" s="60" t="s">
        <v>166</v>
      </c>
      <c r="C43" s="61" t="s">
        <v>167</v>
      </c>
      <c r="D43" s="61"/>
      <c r="E43" s="47"/>
      <c r="F43" s="63"/>
      <c r="G43" s="47"/>
      <c r="H43" s="47"/>
      <c r="I43" s="47"/>
      <c r="J43" s="47"/>
      <c r="K43" s="47"/>
      <c r="L43" s="71"/>
      <c r="M43" s="22"/>
      <c r="N43" s="72"/>
    </row>
    <row r="44" spans="2:14" ht="14.25" thickTop="1" thickBot="1" x14ac:dyDescent="0.25">
      <c r="B44" s="67" t="s">
        <v>175</v>
      </c>
      <c r="C44" s="22" t="s">
        <v>138</v>
      </c>
      <c r="D44" s="47"/>
      <c r="E44" s="47"/>
      <c r="F44" s="1"/>
      <c r="G44" s="22" t="s">
        <v>59</v>
      </c>
      <c r="H44" s="47"/>
      <c r="I44" s="47"/>
      <c r="J44" s="47"/>
      <c r="K44" s="47"/>
      <c r="L44" s="71">
        <f>F44*$L$12/100</f>
        <v>0</v>
      </c>
      <c r="M44" s="22">
        <v>10</v>
      </c>
      <c r="N44" s="69">
        <f t="shared" ref="N44:N51" si="2">L44*M44</f>
        <v>0</v>
      </c>
    </row>
    <row r="45" spans="2:14" ht="14.25" thickTop="1" thickBot="1" x14ac:dyDescent="0.25">
      <c r="B45" s="67" t="s">
        <v>176</v>
      </c>
      <c r="C45" s="22" t="s">
        <v>139</v>
      </c>
      <c r="D45" s="47"/>
      <c r="E45" s="47"/>
      <c r="F45" s="1"/>
      <c r="G45" s="22" t="s">
        <v>59</v>
      </c>
      <c r="H45" s="47"/>
      <c r="I45" s="47"/>
      <c r="J45" s="47"/>
      <c r="K45" s="47"/>
      <c r="L45" s="71">
        <f t="shared" ref="L45:L51" si="3">F45*$L$12/100</f>
        <v>0</v>
      </c>
      <c r="M45" s="22">
        <v>10</v>
      </c>
      <c r="N45" s="69">
        <f t="shared" si="2"/>
        <v>0</v>
      </c>
    </row>
    <row r="46" spans="2:14" ht="14.25" thickTop="1" thickBot="1" x14ac:dyDescent="0.25">
      <c r="B46" s="67" t="s">
        <v>177</v>
      </c>
      <c r="C46" s="22" t="s">
        <v>140</v>
      </c>
      <c r="D46" s="47"/>
      <c r="E46" s="47"/>
      <c r="F46" s="1"/>
      <c r="G46" s="22" t="s">
        <v>59</v>
      </c>
      <c r="H46" s="47"/>
      <c r="I46" s="47"/>
      <c r="J46" s="47"/>
      <c r="K46" s="47"/>
      <c r="L46" s="71">
        <f t="shared" si="3"/>
        <v>0</v>
      </c>
      <c r="M46" s="22">
        <v>10</v>
      </c>
      <c r="N46" s="69">
        <f t="shared" si="2"/>
        <v>0</v>
      </c>
    </row>
    <row r="47" spans="2:14" ht="14.25" thickTop="1" thickBot="1" x14ac:dyDescent="0.25">
      <c r="B47" s="67" t="s">
        <v>178</v>
      </c>
      <c r="C47" s="47" t="s">
        <v>7</v>
      </c>
      <c r="D47" s="47"/>
      <c r="E47" s="47"/>
      <c r="F47" s="1"/>
      <c r="G47" s="22" t="s">
        <v>59</v>
      </c>
      <c r="H47" s="47"/>
      <c r="I47" s="47"/>
      <c r="J47" s="47"/>
      <c r="K47" s="47"/>
      <c r="L47" s="71">
        <f t="shared" si="3"/>
        <v>0</v>
      </c>
      <c r="M47" s="22">
        <v>10</v>
      </c>
      <c r="N47" s="69">
        <f t="shared" si="2"/>
        <v>0</v>
      </c>
    </row>
    <row r="48" spans="2:14" ht="14.25" thickTop="1" thickBot="1" x14ac:dyDescent="0.25">
      <c r="B48" s="67" t="s">
        <v>179</v>
      </c>
      <c r="C48" s="47" t="s">
        <v>8</v>
      </c>
      <c r="D48" s="47"/>
      <c r="E48" s="47"/>
      <c r="F48" s="1"/>
      <c r="G48" s="22" t="s">
        <v>59</v>
      </c>
      <c r="H48" s="47"/>
      <c r="I48" s="47"/>
      <c r="J48" s="47"/>
      <c r="K48" s="47"/>
      <c r="L48" s="71">
        <f t="shared" si="3"/>
        <v>0</v>
      </c>
      <c r="M48" s="22">
        <v>10</v>
      </c>
      <c r="N48" s="69">
        <f t="shared" si="2"/>
        <v>0</v>
      </c>
    </row>
    <row r="49" spans="2:14" ht="14.25" thickTop="1" thickBot="1" x14ac:dyDescent="0.25">
      <c r="B49" s="67" t="s">
        <v>180</v>
      </c>
      <c r="C49" s="47" t="s">
        <v>9</v>
      </c>
      <c r="D49" s="47"/>
      <c r="E49" s="47"/>
      <c r="F49" s="1"/>
      <c r="G49" s="22" t="s">
        <v>59</v>
      </c>
      <c r="H49" s="47"/>
      <c r="I49" s="47"/>
      <c r="J49" s="47"/>
      <c r="K49" s="47"/>
      <c r="L49" s="71">
        <f t="shared" si="3"/>
        <v>0</v>
      </c>
      <c r="M49" s="22">
        <v>10</v>
      </c>
      <c r="N49" s="69">
        <f t="shared" si="2"/>
        <v>0</v>
      </c>
    </row>
    <row r="50" spans="2:14" ht="14.25" thickTop="1" thickBot="1" x14ac:dyDescent="0.25">
      <c r="B50" s="67" t="s">
        <v>181</v>
      </c>
      <c r="C50" s="22" t="s">
        <v>137</v>
      </c>
      <c r="D50" s="47"/>
      <c r="E50" s="47"/>
      <c r="F50" s="1"/>
      <c r="G50" s="22" t="s">
        <v>59</v>
      </c>
      <c r="H50" s="47"/>
      <c r="I50" s="47"/>
      <c r="J50" s="47"/>
      <c r="K50" s="47"/>
      <c r="L50" s="71">
        <f t="shared" si="3"/>
        <v>0</v>
      </c>
      <c r="M50" s="22">
        <v>10</v>
      </c>
      <c r="N50" s="69">
        <f t="shared" si="2"/>
        <v>0</v>
      </c>
    </row>
    <row r="51" spans="2:14" ht="14.25" thickTop="1" thickBot="1" x14ac:dyDescent="0.25">
      <c r="B51" s="67" t="s">
        <v>182</v>
      </c>
      <c r="C51" s="22" t="s">
        <v>136</v>
      </c>
      <c r="D51" s="47"/>
      <c r="E51" s="47"/>
      <c r="F51" s="1"/>
      <c r="G51" s="22" t="s">
        <v>59</v>
      </c>
      <c r="H51" s="47"/>
      <c r="I51" s="47"/>
      <c r="J51" s="47"/>
      <c r="K51" s="47"/>
      <c r="L51" s="71">
        <f t="shared" si="3"/>
        <v>0</v>
      </c>
      <c r="M51" s="22">
        <v>10</v>
      </c>
      <c r="N51" s="69">
        <f t="shared" si="2"/>
        <v>0</v>
      </c>
    </row>
    <row r="52" spans="2:14" ht="13.5" thickTop="1" x14ac:dyDescent="0.2">
      <c r="B52" s="56"/>
      <c r="C52" s="47"/>
      <c r="D52" s="47"/>
      <c r="E52" s="47"/>
      <c r="F52" s="47"/>
      <c r="G52" s="47"/>
      <c r="H52" s="47"/>
      <c r="I52" s="47"/>
      <c r="J52" s="47"/>
      <c r="K52" s="47"/>
      <c r="L52" s="71"/>
      <c r="M52" s="22"/>
      <c r="N52" s="72"/>
    </row>
    <row r="53" spans="2:14" ht="13.5" thickBot="1" x14ac:dyDescent="0.25">
      <c r="B53" s="60" t="s">
        <v>168</v>
      </c>
      <c r="C53" s="61" t="s">
        <v>169</v>
      </c>
      <c r="D53" s="47"/>
      <c r="E53" s="47"/>
      <c r="F53" s="47"/>
      <c r="G53" s="47"/>
      <c r="H53" s="47"/>
      <c r="I53" s="47"/>
      <c r="J53" s="47"/>
      <c r="K53" s="47"/>
      <c r="L53" s="71"/>
      <c r="M53" s="22"/>
      <c r="N53" s="72"/>
    </row>
    <row r="54" spans="2:14" ht="14.25" thickTop="1" thickBot="1" x14ac:dyDescent="0.25">
      <c r="B54" s="67" t="s">
        <v>170</v>
      </c>
      <c r="C54" s="47" t="s">
        <v>10</v>
      </c>
      <c r="D54" s="47"/>
      <c r="E54" s="47"/>
      <c r="F54" s="1"/>
      <c r="G54" s="22" t="s">
        <v>59</v>
      </c>
      <c r="H54" s="47"/>
      <c r="I54" s="47"/>
      <c r="J54" s="47"/>
      <c r="K54" s="47"/>
      <c r="L54" s="68">
        <f>F54*$L$11/100</f>
        <v>0</v>
      </c>
      <c r="M54" s="22">
        <v>10</v>
      </c>
      <c r="N54" s="69">
        <f>L54*M54</f>
        <v>0</v>
      </c>
    </row>
    <row r="55" spans="2:14" ht="14.25" thickTop="1" thickBot="1" x14ac:dyDescent="0.25">
      <c r="B55" s="67" t="s">
        <v>171</v>
      </c>
      <c r="C55" s="47" t="s">
        <v>11</v>
      </c>
      <c r="D55" s="47"/>
      <c r="E55" s="47"/>
      <c r="F55" s="1"/>
      <c r="G55" s="22" t="s">
        <v>59</v>
      </c>
      <c r="H55" s="47"/>
      <c r="I55" s="47"/>
      <c r="J55" s="47"/>
      <c r="K55" s="47"/>
      <c r="L55" s="71">
        <f>F55*$L$13/100</f>
        <v>0</v>
      </c>
      <c r="M55" s="22">
        <v>10</v>
      </c>
      <c r="N55" s="69">
        <f>L55*M55</f>
        <v>0</v>
      </c>
    </row>
    <row r="56" spans="2:14" ht="14.25" thickTop="1" thickBot="1" x14ac:dyDescent="0.25">
      <c r="B56" s="67" t="s">
        <v>172</v>
      </c>
      <c r="C56" s="22" t="s">
        <v>142</v>
      </c>
      <c r="D56" s="47"/>
      <c r="E56" s="47"/>
      <c r="F56" s="3"/>
      <c r="G56" s="22" t="s">
        <v>59</v>
      </c>
      <c r="H56" s="22" t="s">
        <v>103</v>
      </c>
      <c r="I56" s="47"/>
      <c r="J56" s="47"/>
      <c r="K56" s="47"/>
      <c r="L56" s="71">
        <f>(0.4*$L$11+0.4*$L$13)*F56/100</f>
        <v>0</v>
      </c>
      <c r="M56" s="22">
        <v>10</v>
      </c>
      <c r="N56" s="69">
        <f>L56*M56</f>
        <v>0</v>
      </c>
    </row>
    <row r="57" spans="2:14" ht="14.25" thickTop="1" thickBot="1" x14ac:dyDescent="0.25">
      <c r="B57" s="67" t="s">
        <v>173</v>
      </c>
      <c r="C57" s="22" t="s">
        <v>141</v>
      </c>
      <c r="D57" s="47"/>
      <c r="E57" s="47"/>
      <c r="F57" s="3"/>
      <c r="G57" s="22" t="s">
        <v>59</v>
      </c>
      <c r="H57" s="22" t="s">
        <v>143</v>
      </c>
      <c r="I57" s="47"/>
      <c r="J57" s="47"/>
      <c r="K57" s="47"/>
      <c r="L57" s="71">
        <f>(0.4*$L$11+0.4*$L$17)*F57/100</f>
        <v>0</v>
      </c>
      <c r="M57" s="22">
        <v>10</v>
      </c>
      <c r="N57" s="69">
        <f>L57*M57</f>
        <v>0</v>
      </c>
    </row>
    <row r="58" spans="2:14" ht="14.25" thickTop="1" thickBot="1" x14ac:dyDescent="0.25">
      <c r="B58" s="67" t="s">
        <v>174</v>
      </c>
      <c r="C58" s="22" t="s">
        <v>144</v>
      </c>
      <c r="D58" s="47"/>
      <c r="E58" s="47"/>
      <c r="F58" s="1"/>
      <c r="G58" s="22" t="s">
        <v>59</v>
      </c>
      <c r="I58" s="47"/>
      <c r="J58" s="47"/>
      <c r="K58" s="47"/>
      <c r="L58" s="68">
        <f>F58*$L$11/100</f>
        <v>0</v>
      </c>
      <c r="M58" s="22">
        <v>10</v>
      </c>
      <c r="N58" s="69">
        <f>L58*M58</f>
        <v>0</v>
      </c>
    </row>
    <row r="59" spans="2:14" ht="13.5" thickTop="1" x14ac:dyDescent="0.2">
      <c r="B59" s="56"/>
      <c r="C59" s="47"/>
      <c r="D59" s="47"/>
      <c r="E59" s="47"/>
      <c r="F59" s="47"/>
      <c r="G59" s="47"/>
      <c r="H59" s="47"/>
      <c r="I59" s="47"/>
      <c r="J59" s="47"/>
      <c r="K59" s="47"/>
      <c r="L59" s="71"/>
      <c r="M59" s="22"/>
      <c r="N59" s="72"/>
    </row>
    <row r="60" spans="2:14" ht="13.5" thickBot="1" x14ac:dyDescent="0.25">
      <c r="B60" s="56" t="s">
        <v>183</v>
      </c>
      <c r="C60" s="61" t="s">
        <v>184</v>
      </c>
      <c r="D60" s="61"/>
      <c r="E60" s="61"/>
      <c r="F60" s="61"/>
      <c r="G60" s="61"/>
      <c r="H60" s="61"/>
      <c r="I60" s="47"/>
      <c r="J60" s="47"/>
      <c r="K60" s="47"/>
      <c r="L60" s="74"/>
      <c r="M60" s="22"/>
      <c r="N60" s="72"/>
    </row>
    <row r="61" spans="2:14" ht="14.25" thickTop="1" thickBot="1" x14ac:dyDescent="0.25">
      <c r="B61" s="67" t="s">
        <v>185</v>
      </c>
      <c r="C61" s="22" t="s">
        <v>75</v>
      </c>
      <c r="D61" s="47"/>
      <c r="E61" s="47"/>
      <c r="F61" s="1"/>
      <c r="G61" s="22" t="s">
        <v>59</v>
      </c>
      <c r="H61" s="47"/>
      <c r="I61" s="47"/>
      <c r="J61" s="47"/>
      <c r="K61" s="47"/>
      <c r="L61" s="71">
        <f>F61*$L$14/100</f>
        <v>0</v>
      </c>
      <c r="M61" s="22">
        <v>10</v>
      </c>
      <c r="N61" s="69">
        <f>L61*M61</f>
        <v>0</v>
      </c>
    </row>
    <row r="62" spans="2:14" ht="14.25" thickTop="1" thickBot="1" x14ac:dyDescent="0.25">
      <c r="B62" s="67" t="s">
        <v>186</v>
      </c>
      <c r="C62" s="22" t="s">
        <v>74</v>
      </c>
      <c r="D62" s="47"/>
      <c r="E62" s="47"/>
      <c r="F62" s="1"/>
      <c r="G62" s="22" t="s">
        <v>59</v>
      </c>
      <c r="H62" s="47"/>
      <c r="I62" s="47"/>
      <c r="J62" s="47"/>
      <c r="K62" s="47"/>
      <c r="L62" s="71">
        <f>F62*$L$14/100</f>
        <v>0</v>
      </c>
      <c r="M62" s="22">
        <v>10</v>
      </c>
      <c r="N62" s="69">
        <f>L62*M62</f>
        <v>0</v>
      </c>
    </row>
    <row r="63" spans="2:14" ht="13.5" thickTop="1" x14ac:dyDescent="0.2">
      <c r="B63" s="56"/>
      <c r="C63" s="47"/>
      <c r="D63" s="47"/>
      <c r="E63" s="47"/>
      <c r="F63" s="47"/>
      <c r="G63" s="47"/>
      <c r="H63" s="47"/>
      <c r="I63" s="47"/>
      <c r="J63" s="47"/>
      <c r="K63" s="47"/>
      <c r="L63" s="71"/>
      <c r="M63" s="22"/>
      <c r="N63" s="72"/>
    </row>
    <row r="64" spans="2:14" x14ac:dyDescent="0.2">
      <c r="B64" s="56" t="s">
        <v>187</v>
      </c>
      <c r="C64" s="61" t="s">
        <v>193</v>
      </c>
      <c r="D64" s="61"/>
      <c r="E64" s="61"/>
      <c r="F64" s="61"/>
      <c r="G64" s="47"/>
      <c r="H64" s="47"/>
      <c r="I64" s="47"/>
      <c r="J64" s="47"/>
      <c r="K64" s="47"/>
      <c r="L64" s="71"/>
      <c r="M64" s="22"/>
      <c r="N64" s="72"/>
    </row>
    <row r="65" spans="2:14" ht="13.5" thickBot="1" x14ac:dyDescent="0.25">
      <c r="B65" s="67" t="s">
        <v>188</v>
      </c>
      <c r="C65" s="22" t="s">
        <v>96</v>
      </c>
      <c r="D65" s="47"/>
      <c r="E65" s="47"/>
      <c r="F65" s="22" t="s">
        <v>66</v>
      </c>
      <c r="G65" s="47"/>
      <c r="H65" s="47"/>
      <c r="I65" s="47"/>
      <c r="J65" s="47"/>
      <c r="K65" s="47"/>
      <c r="L65" s="74"/>
      <c r="M65" s="22"/>
      <c r="N65" s="72"/>
    </row>
    <row r="66" spans="2:14" ht="14.25" thickTop="1" thickBot="1" x14ac:dyDescent="0.25">
      <c r="B66" s="67" t="s">
        <v>189</v>
      </c>
      <c r="C66" s="22" t="s">
        <v>18</v>
      </c>
      <c r="D66" s="47"/>
      <c r="E66" s="47"/>
      <c r="F66" s="1"/>
      <c r="G66" s="22" t="s">
        <v>59</v>
      </c>
      <c r="H66" s="47"/>
      <c r="I66" s="47"/>
      <c r="J66" s="47"/>
      <c r="K66" s="47"/>
      <c r="L66" s="71">
        <f>F66*$L$16/100</f>
        <v>0</v>
      </c>
      <c r="M66" s="22">
        <v>10</v>
      </c>
      <c r="N66" s="69">
        <f>L66*M66</f>
        <v>0</v>
      </c>
    </row>
    <row r="67" spans="2:14" ht="13.5" thickTop="1" x14ac:dyDescent="0.2">
      <c r="B67" s="56"/>
      <c r="C67" s="47"/>
      <c r="D67" s="47"/>
      <c r="E67" s="47"/>
      <c r="F67" s="47"/>
      <c r="G67" s="47"/>
      <c r="H67" s="47"/>
      <c r="I67" s="47"/>
      <c r="J67" s="47"/>
      <c r="K67" s="47"/>
      <c r="L67" s="71"/>
      <c r="M67" s="22"/>
      <c r="N67" s="72"/>
    </row>
    <row r="68" spans="2:14" ht="13.5" thickBot="1" x14ac:dyDescent="0.25">
      <c r="B68" s="56" t="s">
        <v>190</v>
      </c>
      <c r="C68" s="61" t="s">
        <v>194</v>
      </c>
      <c r="D68" s="47"/>
      <c r="E68" s="47"/>
      <c r="F68" s="47"/>
      <c r="G68" s="47"/>
      <c r="H68" s="47"/>
      <c r="I68" s="47"/>
      <c r="J68" s="47"/>
      <c r="K68" s="47"/>
      <c r="L68" s="47"/>
      <c r="M68" s="22"/>
      <c r="N68" s="72"/>
    </row>
    <row r="69" spans="2:14" ht="14.25" thickTop="1" thickBot="1" x14ac:dyDescent="0.25">
      <c r="B69" s="67" t="s">
        <v>191</v>
      </c>
      <c r="C69" s="22" t="s">
        <v>206</v>
      </c>
      <c r="D69" s="47"/>
      <c r="E69" s="47"/>
      <c r="F69" s="1"/>
      <c r="G69" s="22" t="s">
        <v>59</v>
      </c>
      <c r="H69" s="47"/>
      <c r="I69" s="47"/>
      <c r="J69" s="47"/>
      <c r="K69" s="47"/>
      <c r="L69" s="71">
        <f>F69*$L$16/100</f>
        <v>0</v>
      </c>
      <c r="M69" s="22">
        <v>90</v>
      </c>
      <c r="N69" s="69">
        <f>L69*M69</f>
        <v>0</v>
      </c>
    </row>
    <row r="70" spans="2:14" ht="13.5" thickTop="1" x14ac:dyDescent="0.2">
      <c r="B70" s="67" t="s">
        <v>192</v>
      </c>
      <c r="C70" s="22" t="s">
        <v>207</v>
      </c>
      <c r="D70" s="47"/>
      <c r="E70" s="47"/>
      <c r="F70" s="47"/>
      <c r="G70" s="22"/>
      <c r="H70" s="47"/>
      <c r="I70" s="47"/>
      <c r="J70" s="47"/>
      <c r="K70" s="47"/>
      <c r="L70" s="71"/>
      <c r="M70" s="22"/>
      <c r="N70" s="75"/>
    </row>
    <row r="71" spans="2:14" ht="26.25" thickBot="1" x14ac:dyDescent="0.25">
      <c r="B71" s="56"/>
      <c r="C71" s="76" t="s">
        <v>145</v>
      </c>
      <c r="D71" s="76"/>
      <c r="E71" s="76"/>
      <c r="F71" s="76"/>
      <c r="G71" s="76"/>
      <c r="H71" s="76"/>
      <c r="I71" s="76"/>
      <c r="J71" s="76"/>
      <c r="K71" s="76"/>
      <c r="L71" s="64" t="s">
        <v>61</v>
      </c>
      <c r="M71" s="22"/>
      <c r="N71" s="75"/>
    </row>
    <row r="72" spans="2:14" ht="14.25" thickTop="1" thickBot="1" x14ac:dyDescent="0.25">
      <c r="B72" s="77"/>
      <c r="C72" s="142"/>
      <c r="D72" s="144"/>
      <c r="E72" s="47"/>
      <c r="F72" s="47"/>
      <c r="G72" s="22"/>
      <c r="H72" s="47"/>
      <c r="I72" s="47"/>
      <c r="J72" s="47"/>
      <c r="K72" s="47"/>
      <c r="L72" s="2"/>
      <c r="M72" s="78" t="s">
        <v>104</v>
      </c>
      <c r="N72" s="79" t="s">
        <v>104</v>
      </c>
    </row>
    <row r="73" spans="2:14" ht="14.25" thickTop="1" thickBot="1" x14ac:dyDescent="0.25">
      <c r="B73" s="77"/>
      <c r="C73" s="142"/>
      <c r="D73" s="144"/>
      <c r="E73" s="47"/>
      <c r="F73" s="47"/>
      <c r="G73" s="22"/>
      <c r="H73" s="47"/>
      <c r="I73" s="47"/>
      <c r="J73" s="47"/>
      <c r="K73" s="47"/>
      <c r="L73" s="2"/>
      <c r="M73" s="78" t="s">
        <v>104</v>
      </c>
      <c r="N73" s="79" t="s">
        <v>104</v>
      </c>
    </row>
    <row r="74" spans="2:14" ht="14.25" thickTop="1" thickBot="1" x14ac:dyDescent="0.25">
      <c r="B74" s="77"/>
      <c r="C74" s="142"/>
      <c r="D74" s="144"/>
      <c r="E74" s="47"/>
      <c r="F74" s="47"/>
      <c r="G74" s="22"/>
      <c r="H74" s="47"/>
      <c r="I74" s="47"/>
      <c r="J74" s="47"/>
      <c r="K74" s="47"/>
      <c r="L74" s="2"/>
      <c r="M74" s="78" t="s">
        <v>104</v>
      </c>
      <c r="N74" s="79" t="s">
        <v>104</v>
      </c>
    </row>
    <row r="75" spans="2:14" ht="13.5" thickTop="1" x14ac:dyDescent="0.2">
      <c r="B75" s="56"/>
      <c r="C75" s="80" t="s">
        <v>274</v>
      </c>
      <c r="D75" s="47"/>
      <c r="E75" s="47"/>
      <c r="F75" s="47"/>
      <c r="G75" s="22"/>
      <c r="H75" s="47"/>
      <c r="I75" s="47"/>
      <c r="J75" s="47"/>
      <c r="K75" s="47"/>
      <c r="L75" s="81"/>
      <c r="M75" s="81"/>
      <c r="N75" s="75"/>
    </row>
    <row r="76" spans="2:14" x14ac:dyDescent="0.2">
      <c r="B76" s="82"/>
      <c r="C76" s="83"/>
      <c r="D76" s="84"/>
      <c r="E76" s="84"/>
      <c r="F76" s="84"/>
      <c r="G76" s="85"/>
      <c r="H76" s="84"/>
      <c r="I76" s="84"/>
      <c r="J76" s="84"/>
      <c r="K76" s="84"/>
      <c r="L76" s="86"/>
      <c r="M76" s="87"/>
      <c r="N76" s="88"/>
    </row>
    <row r="78" spans="2:14" x14ac:dyDescent="0.2">
      <c r="B78" s="51"/>
      <c r="C78" s="89" t="s">
        <v>102</v>
      </c>
      <c r="D78" s="53"/>
      <c r="E78" s="53"/>
      <c r="F78" s="53"/>
      <c r="G78" s="53"/>
      <c r="H78" s="53"/>
      <c r="I78" s="53"/>
      <c r="J78" s="53"/>
      <c r="K78" s="53"/>
      <c r="L78" s="90"/>
      <c r="M78" s="53"/>
      <c r="N78" s="55"/>
    </row>
    <row r="79" spans="2:14" x14ac:dyDescent="0.2">
      <c r="B79" s="56"/>
      <c r="C79" s="91" t="s">
        <v>86</v>
      </c>
      <c r="D79" s="47"/>
      <c r="E79" s="47"/>
      <c r="F79" s="47"/>
      <c r="G79" s="47"/>
      <c r="H79" s="47"/>
      <c r="I79" s="47"/>
      <c r="J79" s="47"/>
      <c r="K79" s="47"/>
      <c r="L79" s="71"/>
      <c r="M79" s="47"/>
      <c r="N79" s="59"/>
    </row>
    <row r="80" spans="2:14" x14ac:dyDescent="0.2">
      <c r="B80" s="56"/>
      <c r="C80" s="92"/>
      <c r="D80" s="47"/>
      <c r="E80" s="47"/>
      <c r="F80" s="47"/>
      <c r="G80" s="47"/>
      <c r="H80" s="47"/>
      <c r="I80" s="47"/>
      <c r="J80" s="47"/>
      <c r="K80" s="47"/>
      <c r="L80" s="71"/>
      <c r="M80" s="47"/>
      <c r="N80" s="59"/>
    </row>
    <row r="81" spans="1:14" ht="27.75" thickBot="1" x14ac:dyDescent="0.25">
      <c r="A81" s="6"/>
      <c r="B81" s="56" t="s">
        <v>204</v>
      </c>
      <c r="C81" s="77" t="s">
        <v>205</v>
      </c>
      <c r="D81" s="61"/>
      <c r="E81" s="61"/>
      <c r="F81" s="63"/>
      <c r="G81" s="47"/>
      <c r="H81" s="47"/>
      <c r="I81" s="47"/>
      <c r="J81" s="64" t="s">
        <v>63</v>
      </c>
      <c r="K81" s="47"/>
      <c r="L81" s="64" t="s">
        <v>61</v>
      </c>
      <c r="M81" s="65" t="s">
        <v>87</v>
      </c>
      <c r="N81" s="66" t="s">
        <v>62</v>
      </c>
    </row>
    <row r="82" spans="1:14" ht="14.25" thickTop="1" thickBot="1" x14ac:dyDescent="0.25">
      <c r="B82" s="67" t="s">
        <v>247</v>
      </c>
      <c r="C82" s="92" t="s">
        <v>12</v>
      </c>
      <c r="D82" s="47"/>
      <c r="E82" s="47"/>
      <c r="F82" s="71" t="s">
        <v>95</v>
      </c>
      <c r="G82" s="47"/>
      <c r="H82" s="47"/>
      <c r="I82" s="47"/>
      <c r="J82" s="2"/>
      <c r="K82" s="47"/>
      <c r="L82" s="93">
        <f>$L$17-J82</f>
        <v>383.05</v>
      </c>
      <c r="M82" s="22">
        <v>10</v>
      </c>
      <c r="N82" s="69">
        <f>L82*M82</f>
        <v>3830.5</v>
      </c>
    </row>
    <row r="83" spans="1:14" ht="14.25" thickTop="1" thickBot="1" x14ac:dyDescent="0.25">
      <c r="B83" s="67" t="s">
        <v>246</v>
      </c>
      <c r="C83" s="92" t="s">
        <v>13</v>
      </c>
      <c r="D83" s="47"/>
      <c r="E83" s="47"/>
      <c r="F83" s="71" t="s">
        <v>95</v>
      </c>
      <c r="G83" s="47"/>
      <c r="H83" s="47"/>
      <c r="I83" s="47"/>
      <c r="J83" s="2"/>
      <c r="K83" s="47"/>
      <c r="L83" s="93">
        <f>$L$17-J83</f>
        <v>383.05</v>
      </c>
      <c r="M83" s="22">
        <v>10</v>
      </c>
      <c r="N83" s="69">
        <f>L83*M83</f>
        <v>3830.5</v>
      </c>
    </row>
    <row r="84" spans="1:14" ht="13.5" thickTop="1" x14ac:dyDescent="0.2">
      <c r="B84" s="56"/>
      <c r="C84" s="92"/>
      <c r="D84" s="47"/>
      <c r="E84" s="47"/>
      <c r="F84" s="47"/>
      <c r="G84" s="47"/>
      <c r="H84" s="47"/>
      <c r="I84" s="47"/>
      <c r="J84" s="71"/>
      <c r="K84" s="47"/>
      <c r="L84" s="93"/>
      <c r="M84" s="22"/>
      <c r="N84" s="72"/>
    </row>
    <row r="85" spans="1:14" ht="13.5" thickBot="1" x14ac:dyDescent="0.25">
      <c r="B85" s="56" t="s">
        <v>240</v>
      </c>
      <c r="C85" s="77" t="s">
        <v>245</v>
      </c>
      <c r="D85" s="47"/>
      <c r="E85" s="47"/>
      <c r="N85" s="59"/>
    </row>
    <row r="86" spans="1:14" ht="26.25" customHeight="1" thickTop="1" thickBot="1" x14ac:dyDescent="0.25">
      <c r="B86" s="94" t="s">
        <v>248</v>
      </c>
      <c r="C86" s="95" t="s">
        <v>272</v>
      </c>
      <c r="D86" s="96"/>
      <c r="E86" s="47"/>
      <c r="F86" s="71" t="s">
        <v>95</v>
      </c>
      <c r="G86" s="47"/>
      <c r="H86" s="47"/>
      <c r="I86" s="47"/>
      <c r="J86" s="2"/>
      <c r="K86" s="47"/>
      <c r="L86" s="93">
        <f>$L$17-J86</f>
        <v>383.05</v>
      </c>
      <c r="M86" s="22">
        <v>20</v>
      </c>
      <c r="N86" s="69">
        <f>L86*M86</f>
        <v>7661</v>
      </c>
    </row>
    <row r="87" spans="1:14" ht="13.5" thickTop="1" x14ac:dyDescent="0.2">
      <c r="B87" s="56"/>
      <c r="C87" s="92"/>
      <c r="D87" s="47"/>
      <c r="E87" s="47"/>
      <c r="F87" s="47"/>
      <c r="G87" s="47"/>
      <c r="H87" s="47"/>
      <c r="I87" s="47"/>
      <c r="J87" s="71"/>
      <c r="K87" s="47"/>
      <c r="L87" s="93"/>
      <c r="M87" s="81"/>
      <c r="N87" s="72"/>
    </row>
    <row r="88" spans="1:14" ht="13.5" thickBot="1" x14ac:dyDescent="0.25">
      <c r="B88" s="56" t="s">
        <v>241</v>
      </c>
      <c r="C88" s="77" t="s">
        <v>244</v>
      </c>
      <c r="D88" s="47"/>
      <c r="E88" s="47"/>
      <c r="N88" s="59"/>
    </row>
    <row r="89" spans="1:14" ht="54" customHeight="1" thickTop="1" thickBot="1" x14ac:dyDescent="0.25">
      <c r="B89" s="94" t="s">
        <v>249</v>
      </c>
      <c r="C89" s="95" t="s">
        <v>273</v>
      </c>
      <c r="D89" s="96"/>
      <c r="E89" s="47"/>
      <c r="F89" s="71" t="s">
        <v>95</v>
      </c>
      <c r="G89" s="47"/>
      <c r="H89" s="47"/>
      <c r="I89" s="47"/>
      <c r="J89" s="2"/>
      <c r="K89" s="47"/>
      <c r="L89" s="93">
        <f>$L$17-J89</f>
        <v>383.05</v>
      </c>
      <c r="M89" s="22">
        <v>80</v>
      </c>
      <c r="N89" s="69">
        <f>L89*M89</f>
        <v>30644</v>
      </c>
    </row>
    <row r="90" spans="1:14" ht="13.5" thickTop="1" x14ac:dyDescent="0.2">
      <c r="B90" s="56"/>
      <c r="C90" s="92"/>
      <c r="D90" s="47"/>
      <c r="E90" s="47"/>
      <c r="F90" s="47"/>
      <c r="G90" s="47"/>
      <c r="H90" s="47"/>
      <c r="I90" s="47"/>
      <c r="J90" s="71"/>
      <c r="K90" s="47"/>
      <c r="L90" s="93"/>
      <c r="M90" s="22"/>
      <c r="N90" s="72"/>
    </row>
    <row r="91" spans="1:14" ht="13.5" thickBot="1" x14ac:dyDescent="0.25">
      <c r="B91" s="56" t="s">
        <v>242</v>
      </c>
      <c r="C91" s="77" t="s">
        <v>243</v>
      </c>
      <c r="D91" s="61"/>
      <c r="E91" s="47"/>
      <c r="F91" s="63"/>
      <c r="G91" s="47"/>
      <c r="H91" s="47"/>
      <c r="I91" s="47"/>
      <c r="J91" s="71"/>
      <c r="K91" s="47"/>
      <c r="L91" s="97"/>
      <c r="M91" s="22"/>
      <c r="N91" s="72"/>
    </row>
    <row r="92" spans="1:14" ht="14.25" thickTop="1" thickBot="1" x14ac:dyDescent="0.25">
      <c r="B92" s="67" t="s">
        <v>257</v>
      </c>
      <c r="C92" s="98" t="s">
        <v>118</v>
      </c>
      <c r="D92" s="47"/>
      <c r="E92" s="47"/>
      <c r="F92" s="71" t="s">
        <v>95</v>
      </c>
      <c r="G92" s="47"/>
      <c r="H92" s="47"/>
      <c r="I92" s="47"/>
      <c r="J92" s="2"/>
      <c r="K92" s="47"/>
      <c r="L92" s="93">
        <f t="shared" ref="L92:L102" si="4">$L$17-J92</f>
        <v>383.05</v>
      </c>
      <c r="M92" s="22">
        <v>10</v>
      </c>
      <c r="N92" s="69">
        <f t="shared" ref="N92:N102" si="5">L92*M92</f>
        <v>3830.5</v>
      </c>
    </row>
    <row r="93" spans="1:14" ht="14.25" thickTop="1" thickBot="1" x14ac:dyDescent="0.25">
      <c r="B93" s="67" t="s">
        <v>258</v>
      </c>
      <c r="C93" s="98" t="s">
        <v>117</v>
      </c>
      <c r="D93" s="47"/>
      <c r="E93" s="47"/>
      <c r="F93" s="71" t="s">
        <v>95</v>
      </c>
      <c r="G93" s="47"/>
      <c r="H93" s="47"/>
      <c r="I93" s="47"/>
      <c r="J93" s="2"/>
      <c r="K93" s="47"/>
      <c r="L93" s="93">
        <f t="shared" ref="L93:L96" si="6">$L$17-J93</f>
        <v>383.05</v>
      </c>
      <c r="M93" s="22">
        <v>10</v>
      </c>
      <c r="N93" s="69">
        <f t="shared" ref="N93:N96" si="7">L93*M93</f>
        <v>3830.5</v>
      </c>
    </row>
    <row r="94" spans="1:14" ht="14.25" thickTop="1" thickBot="1" x14ac:dyDescent="0.25">
      <c r="B94" s="67" t="s">
        <v>259</v>
      </c>
      <c r="C94" s="98" t="s">
        <v>115</v>
      </c>
      <c r="D94" s="47"/>
      <c r="E94" s="47"/>
      <c r="F94" s="71" t="s">
        <v>95</v>
      </c>
      <c r="G94" s="47"/>
      <c r="H94" s="47"/>
      <c r="I94" s="47"/>
      <c r="J94" s="2"/>
      <c r="K94" s="47"/>
      <c r="L94" s="93">
        <f t="shared" si="6"/>
        <v>383.05</v>
      </c>
      <c r="M94" s="22">
        <v>10</v>
      </c>
      <c r="N94" s="69">
        <f t="shared" si="7"/>
        <v>3830.5</v>
      </c>
    </row>
    <row r="95" spans="1:14" ht="14.25" thickTop="1" thickBot="1" x14ac:dyDescent="0.25">
      <c r="B95" s="67" t="s">
        <v>260</v>
      </c>
      <c r="C95" s="98" t="s">
        <v>116</v>
      </c>
      <c r="D95" s="47"/>
      <c r="E95" s="47"/>
      <c r="F95" s="71" t="s">
        <v>95</v>
      </c>
      <c r="G95" s="47"/>
      <c r="H95" s="47"/>
      <c r="I95" s="47"/>
      <c r="J95" s="2"/>
      <c r="K95" s="47"/>
      <c r="L95" s="93">
        <f t="shared" si="6"/>
        <v>383.05</v>
      </c>
      <c r="M95" s="22">
        <v>10</v>
      </c>
      <c r="N95" s="69">
        <f t="shared" si="7"/>
        <v>3830.5</v>
      </c>
    </row>
    <row r="96" spans="1:14" ht="27.75" customHeight="1" thickTop="1" thickBot="1" x14ac:dyDescent="0.25">
      <c r="B96" s="94" t="s">
        <v>261</v>
      </c>
      <c r="C96" s="99" t="s">
        <v>114</v>
      </c>
      <c r="D96" s="76"/>
      <c r="E96" s="47"/>
      <c r="F96" s="71" t="s">
        <v>95</v>
      </c>
      <c r="G96" s="47"/>
      <c r="H96" s="47"/>
      <c r="I96" s="47"/>
      <c r="J96" s="2"/>
      <c r="K96" s="47"/>
      <c r="L96" s="93">
        <f t="shared" si="6"/>
        <v>383.05</v>
      </c>
      <c r="M96" s="22">
        <v>250</v>
      </c>
      <c r="N96" s="69">
        <f t="shared" si="7"/>
        <v>95762.5</v>
      </c>
    </row>
    <row r="97" spans="2:14" ht="14.25" thickTop="1" thickBot="1" x14ac:dyDescent="0.25">
      <c r="B97" s="67" t="s">
        <v>262</v>
      </c>
      <c r="C97" s="92" t="s">
        <v>14</v>
      </c>
      <c r="D97" s="47"/>
      <c r="E97" s="47"/>
      <c r="F97" s="71" t="s">
        <v>95</v>
      </c>
      <c r="G97" s="47"/>
      <c r="H97" s="47"/>
      <c r="I97" s="47"/>
      <c r="J97" s="2"/>
      <c r="K97" s="47"/>
      <c r="L97" s="93">
        <f t="shared" si="4"/>
        <v>383.05</v>
      </c>
      <c r="M97" s="22">
        <v>40</v>
      </c>
      <c r="N97" s="69">
        <f t="shared" si="5"/>
        <v>15322</v>
      </c>
    </row>
    <row r="98" spans="2:14" ht="14.25" thickTop="1" thickBot="1" x14ac:dyDescent="0.25">
      <c r="B98" s="67" t="s">
        <v>263</v>
      </c>
      <c r="C98" s="92" t="s">
        <v>15</v>
      </c>
      <c r="D98" s="47"/>
      <c r="E98" s="47"/>
      <c r="F98" s="71" t="s">
        <v>95</v>
      </c>
      <c r="G98" s="47"/>
      <c r="H98" s="47"/>
      <c r="I98" s="47"/>
      <c r="J98" s="2"/>
      <c r="K98" s="47"/>
      <c r="L98" s="93">
        <f t="shared" si="4"/>
        <v>383.05</v>
      </c>
      <c r="M98" s="22">
        <v>900</v>
      </c>
      <c r="N98" s="69">
        <f t="shared" si="5"/>
        <v>344745</v>
      </c>
    </row>
    <row r="99" spans="2:14" ht="14.25" thickTop="1" thickBot="1" x14ac:dyDescent="0.25">
      <c r="B99" s="67" t="s">
        <v>264</v>
      </c>
      <c r="C99" s="92" t="s">
        <v>16</v>
      </c>
      <c r="D99" s="47"/>
      <c r="E99" s="47"/>
      <c r="F99" s="71" t="s">
        <v>95</v>
      </c>
      <c r="G99" s="47"/>
      <c r="H99" s="47"/>
      <c r="I99" s="47"/>
      <c r="J99" s="2"/>
      <c r="K99" s="47"/>
      <c r="L99" s="93">
        <f t="shared" si="4"/>
        <v>383.05</v>
      </c>
      <c r="M99" s="22">
        <v>800</v>
      </c>
      <c r="N99" s="69">
        <f t="shared" si="5"/>
        <v>306440</v>
      </c>
    </row>
    <row r="100" spans="2:14" ht="14.25" thickTop="1" thickBot="1" x14ac:dyDescent="0.25">
      <c r="B100" s="67" t="s">
        <v>265</v>
      </c>
      <c r="C100" s="98" t="s">
        <v>251</v>
      </c>
      <c r="D100" s="47"/>
      <c r="E100" s="47"/>
      <c r="F100" s="71" t="s">
        <v>95</v>
      </c>
      <c r="G100" s="47"/>
      <c r="H100" s="47"/>
      <c r="I100" s="47"/>
      <c r="J100" s="2"/>
      <c r="K100" s="47"/>
      <c r="L100" s="93">
        <f t="shared" si="4"/>
        <v>383.05</v>
      </c>
      <c r="M100" s="22">
        <v>50</v>
      </c>
      <c r="N100" s="69">
        <f t="shared" si="5"/>
        <v>19152.5</v>
      </c>
    </row>
    <row r="101" spans="2:14" ht="14.25" thickTop="1" thickBot="1" x14ac:dyDescent="0.25">
      <c r="B101" s="67" t="s">
        <v>266</v>
      </c>
      <c r="C101" s="92" t="s">
        <v>17</v>
      </c>
      <c r="D101" s="47"/>
      <c r="E101" s="47"/>
      <c r="F101" s="71" t="s">
        <v>95</v>
      </c>
      <c r="G101" s="47"/>
      <c r="H101" s="47"/>
      <c r="I101" s="47"/>
      <c r="J101" s="2"/>
      <c r="K101" s="47"/>
      <c r="L101" s="93">
        <f t="shared" si="4"/>
        <v>383.05</v>
      </c>
      <c r="M101" s="22">
        <v>10</v>
      </c>
      <c r="N101" s="69">
        <f t="shared" si="5"/>
        <v>3830.5</v>
      </c>
    </row>
    <row r="102" spans="2:14" ht="14.25" thickTop="1" thickBot="1" x14ac:dyDescent="0.25">
      <c r="B102" s="67" t="s">
        <v>267</v>
      </c>
      <c r="C102" s="100" t="s">
        <v>22</v>
      </c>
      <c r="D102" s="47"/>
      <c r="E102" s="47"/>
      <c r="F102" s="71" t="s">
        <v>95</v>
      </c>
      <c r="G102" s="47"/>
      <c r="H102" s="47"/>
      <c r="I102" s="47"/>
      <c r="J102" s="2"/>
      <c r="K102" s="47"/>
      <c r="L102" s="93">
        <f t="shared" si="4"/>
        <v>383.05</v>
      </c>
      <c r="M102" s="22">
        <v>200</v>
      </c>
      <c r="N102" s="69">
        <f t="shared" si="5"/>
        <v>76610</v>
      </c>
    </row>
    <row r="103" spans="2:14" ht="13.5" thickTop="1" x14ac:dyDescent="0.2">
      <c r="B103" s="56"/>
      <c r="C103" s="100"/>
      <c r="D103" s="47"/>
      <c r="E103" s="47"/>
      <c r="F103" s="70"/>
      <c r="G103" s="47"/>
      <c r="H103" s="47"/>
      <c r="I103" s="47"/>
      <c r="J103" s="71"/>
      <c r="K103" s="47"/>
      <c r="L103" s="93"/>
      <c r="M103" s="22"/>
      <c r="N103" s="72"/>
    </row>
    <row r="104" spans="2:14" ht="13.5" thickBot="1" x14ac:dyDescent="0.25">
      <c r="B104" s="56" t="s">
        <v>238</v>
      </c>
      <c r="C104" s="77" t="s">
        <v>239</v>
      </c>
      <c r="D104" s="47"/>
      <c r="E104" s="47"/>
      <c r="F104" s="70"/>
      <c r="G104" s="47"/>
      <c r="H104" s="47"/>
      <c r="I104" s="47"/>
      <c r="J104" s="71"/>
      <c r="K104" s="47"/>
      <c r="L104" s="93"/>
      <c r="M104" s="22"/>
      <c r="N104" s="72"/>
    </row>
    <row r="105" spans="2:14" ht="14.25" thickTop="1" thickBot="1" x14ac:dyDescent="0.25">
      <c r="B105" s="67" t="s">
        <v>254</v>
      </c>
      <c r="C105" s="98" t="s">
        <v>105</v>
      </c>
      <c r="D105" s="47"/>
      <c r="E105" s="47"/>
      <c r="F105" s="71" t="s">
        <v>95</v>
      </c>
      <c r="G105" s="47"/>
      <c r="H105" s="47"/>
      <c r="I105" s="47"/>
      <c r="J105" s="2"/>
      <c r="K105" s="47"/>
      <c r="L105" s="93">
        <f>$L$17-J105</f>
        <v>383.05</v>
      </c>
      <c r="M105" s="22">
        <v>10</v>
      </c>
      <c r="N105" s="69">
        <f>L105*M105</f>
        <v>3830.5</v>
      </c>
    </row>
    <row r="106" spans="2:14" ht="27" customHeight="1" thickTop="1" thickBot="1" x14ac:dyDescent="0.25">
      <c r="B106" s="94" t="s">
        <v>255</v>
      </c>
      <c r="C106" s="95" t="s">
        <v>112</v>
      </c>
      <c r="D106" s="96"/>
      <c r="E106" s="47"/>
      <c r="F106" s="71" t="s">
        <v>95</v>
      </c>
      <c r="G106" s="47"/>
      <c r="H106" s="47"/>
      <c r="I106" s="47"/>
      <c r="J106" s="2"/>
      <c r="K106" s="47"/>
      <c r="L106" s="93">
        <f>$L$17-J106</f>
        <v>383.05</v>
      </c>
      <c r="M106" s="22">
        <v>10</v>
      </c>
      <c r="N106" s="69">
        <f>L106*M106</f>
        <v>3830.5</v>
      </c>
    </row>
    <row r="107" spans="2:14" ht="29.25" customHeight="1" thickTop="1" thickBot="1" x14ac:dyDescent="0.25">
      <c r="B107" s="94" t="s">
        <v>256</v>
      </c>
      <c r="C107" s="95" t="s">
        <v>113</v>
      </c>
      <c r="D107" s="96"/>
      <c r="E107" s="47"/>
      <c r="F107" s="71" t="s">
        <v>95</v>
      </c>
      <c r="G107" s="47"/>
      <c r="H107" s="47"/>
      <c r="I107" s="47"/>
      <c r="J107" s="2"/>
      <c r="K107" s="47"/>
      <c r="L107" s="93">
        <f>$L$17-J107</f>
        <v>383.05</v>
      </c>
      <c r="M107" s="22">
        <v>10</v>
      </c>
      <c r="N107" s="69">
        <f>L107*M107</f>
        <v>3830.5</v>
      </c>
    </row>
    <row r="108" spans="2:14" ht="13.5" thickTop="1" x14ac:dyDescent="0.2">
      <c r="B108" s="56"/>
      <c r="C108" s="77"/>
      <c r="D108" s="47"/>
      <c r="E108" s="47"/>
      <c r="F108" s="47"/>
      <c r="G108" s="47"/>
      <c r="H108" s="47"/>
      <c r="I108" s="47"/>
      <c r="J108" s="71"/>
      <c r="K108" s="47"/>
      <c r="L108" s="71"/>
      <c r="M108" s="22"/>
      <c r="N108" s="72"/>
    </row>
    <row r="109" spans="2:14" ht="13.5" thickBot="1" x14ac:dyDescent="0.25">
      <c r="B109" s="56" t="s">
        <v>236</v>
      </c>
      <c r="C109" s="77" t="s">
        <v>237</v>
      </c>
      <c r="D109" s="47"/>
      <c r="E109" s="47"/>
      <c r="F109" s="47"/>
      <c r="G109" s="47"/>
      <c r="H109" s="47"/>
      <c r="I109" s="47"/>
      <c r="J109" s="71"/>
      <c r="K109" s="47"/>
      <c r="L109" s="71"/>
      <c r="M109" s="22"/>
      <c r="N109" s="72"/>
    </row>
    <row r="110" spans="2:14" ht="14.25" thickTop="1" thickBot="1" x14ac:dyDescent="0.25">
      <c r="B110" s="67" t="s">
        <v>268</v>
      </c>
      <c r="C110" s="98" t="s">
        <v>26</v>
      </c>
      <c r="D110" s="47"/>
      <c r="E110" s="47"/>
      <c r="F110" s="71" t="s">
        <v>95</v>
      </c>
      <c r="G110" s="47"/>
      <c r="H110" s="47"/>
      <c r="I110" s="47"/>
      <c r="J110" s="2"/>
      <c r="K110" s="47"/>
      <c r="L110" s="93">
        <f>$L$17-J110</f>
        <v>383.05</v>
      </c>
      <c r="M110" s="22">
        <v>10</v>
      </c>
      <c r="N110" s="69">
        <f>L110*M110</f>
        <v>3830.5</v>
      </c>
    </row>
    <row r="111" spans="2:14" ht="28.5" customHeight="1" thickTop="1" thickBot="1" x14ac:dyDescent="0.25">
      <c r="B111" s="94" t="s">
        <v>269</v>
      </c>
      <c r="C111" s="95" t="s">
        <v>253</v>
      </c>
      <c r="D111" s="101"/>
      <c r="E111" s="47"/>
      <c r="F111" s="102" t="s">
        <v>95</v>
      </c>
      <c r="G111" s="47"/>
      <c r="H111" s="47"/>
      <c r="I111" s="47"/>
      <c r="J111" s="2"/>
      <c r="K111" s="47"/>
      <c r="L111" s="93">
        <f>$L$17-J111</f>
        <v>383.05</v>
      </c>
      <c r="M111" s="22">
        <v>10</v>
      </c>
      <c r="N111" s="69">
        <f>L111*M111</f>
        <v>3830.5</v>
      </c>
    </row>
    <row r="112" spans="2:14" ht="13.5" thickTop="1" x14ac:dyDescent="0.2">
      <c r="B112" s="82"/>
      <c r="C112" s="103"/>
      <c r="D112" s="84"/>
      <c r="E112" s="84"/>
      <c r="F112" s="84"/>
      <c r="G112" s="84"/>
      <c r="H112" s="84"/>
      <c r="I112" s="84"/>
      <c r="J112" s="86"/>
      <c r="K112" s="84"/>
      <c r="L112" s="86"/>
      <c r="M112" s="84"/>
      <c r="N112" s="104"/>
    </row>
    <row r="113" spans="2:15" x14ac:dyDescent="0.2">
      <c r="C113" s="6"/>
      <c r="J113" s="105"/>
      <c r="L113" s="105"/>
      <c r="N113" s="6"/>
    </row>
    <row r="114" spans="2:15" x14ac:dyDescent="0.2">
      <c r="B114" s="51"/>
      <c r="C114" s="89" t="s">
        <v>101</v>
      </c>
      <c r="D114" s="53"/>
      <c r="E114" s="53"/>
      <c r="F114" s="53"/>
      <c r="G114" s="53"/>
      <c r="H114" s="53"/>
      <c r="I114" s="53"/>
      <c r="J114" s="90"/>
      <c r="K114" s="53"/>
      <c r="L114" s="90"/>
      <c r="M114" s="53"/>
      <c r="N114" s="106"/>
    </row>
    <row r="115" spans="2:15" x14ac:dyDescent="0.2">
      <c r="B115" s="56"/>
      <c r="C115" s="91" t="s">
        <v>86</v>
      </c>
      <c r="D115" s="47"/>
      <c r="E115" s="47"/>
      <c r="F115" s="47"/>
      <c r="G115" s="47"/>
      <c r="H115" s="47"/>
      <c r="I115" s="47"/>
      <c r="J115" s="71"/>
      <c r="K115" s="47"/>
      <c r="L115" s="71"/>
      <c r="M115" s="47"/>
      <c r="N115" s="107"/>
    </row>
    <row r="116" spans="2:15" x14ac:dyDescent="0.2">
      <c r="B116" s="56"/>
      <c r="C116" s="77"/>
      <c r="D116" s="47"/>
      <c r="E116" s="47"/>
      <c r="F116" s="47"/>
      <c r="G116" s="47"/>
      <c r="H116" s="47"/>
      <c r="I116" s="47"/>
      <c r="J116" s="71"/>
      <c r="K116" s="47"/>
      <c r="L116" s="71"/>
      <c r="N116" s="107"/>
    </row>
    <row r="117" spans="2:15" x14ac:dyDescent="0.2">
      <c r="B117" s="56" t="s">
        <v>208</v>
      </c>
      <c r="C117" s="77" t="s">
        <v>209</v>
      </c>
      <c r="D117" s="47"/>
      <c r="E117" s="47"/>
      <c r="F117" s="47"/>
      <c r="G117" s="47"/>
      <c r="H117" s="47"/>
      <c r="I117" s="47"/>
      <c r="J117" s="71"/>
      <c r="K117" s="47"/>
      <c r="L117" s="71"/>
      <c r="M117" s="21"/>
      <c r="N117" s="107"/>
    </row>
    <row r="118" spans="2:15" ht="27.75" thickBot="1" x14ac:dyDescent="0.25">
      <c r="B118" s="56"/>
      <c r="C118" s="77" t="s">
        <v>25</v>
      </c>
      <c r="D118" s="47"/>
      <c r="E118" s="47"/>
      <c r="G118" s="47"/>
      <c r="I118" s="47"/>
      <c r="J118" s="64" t="s">
        <v>63</v>
      </c>
      <c r="K118" s="47"/>
      <c r="L118" s="64" t="s">
        <v>61</v>
      </c>
      <c r="M118" s="65" t="s">
        <v>87</v>
      </c>
      <c r="N118" s="66" t="s">
        <v>62</v>
      </c>
    </row>
    <row r="119" spans="2:15" ht="14.25" thickTop="1" thickBot="1" x14ac:dyDescent="0.25">
      <c r="B119" s="67" t="s">
        <v>210</v>
      </c>
      <c r="C119" s="98" t="s">
        <v>70</v>
      </c>
      <c r="D119" s="47"/>
      <c r="E119" s="47"/>
      <c r="F119" s="71" t="s">
        <v>95</v>
      </c>
      <c r="G119" s="47"/>
      <c r="H119" s="47"/>
      <c r="I119" s="47"/>
      <c r="J119" s="2"/>
      <c r="K119" s="47"/>
      <c r="L119" s="93">
        <f>$L$17-J119</f>
        <v>383.05</v>
      </c>
      <c r="M119" s="22">
        <v>10</v>
      </c>
      <c r="N119" s="69">
        <f>L119*M119</f>
        <v>3830.5</v>
      </c>
    </row>
    <row r="120" spans="2:15" ht="13.5" thickTop="1" x14ac:dyDescent="0.2">
      <c r="B120" s="56"/>
      <c r="C120" s="98"/>
      <c r="D120" s="47"/>
      <c r="E120" s="47"/>
      <c r="F120" s="47"/>
      <c r="G120" s="47"/>
      <c r="H120" s="47"/>
      <c r="I120" s="47"/>
      <c r="J120" s="47"/>
      <c r="K120" s="47"/>
      <c r="L120" s="108"/>
      <c r="M120" s="81"/>
      <c r="N120" s="107"/>
    </row>
    <row r="121" spans="2:15" ht="25.5" customHeight="1" x14ac:dyDescent="0.2">
      <c r="B121" s="56"/>
      <c r="C121" s="99" t="s">
        <v>71</v>
      </c>
      <c r="D121" s="76"/>
      <c r="E121" s="76"/>
      <c r="F121" s="76"/>
      <c r="G121" s="76"/>
      <c r="H121" s="76"/>
      <c r="I121" s="76"/>
      <c r="J121" s="76"/>
      <c r="K121" s="76"/>
      <c r="L121" s="76"/>
      <c r="M121" s="47"/>
      <c r="N121" s="107"/>
    </row>
    <row r="122" spans="2:15" x14ac:dyDescent="0.2">
      <c r="B122" s="82"/>
      <c r="C122" s="109"/>
      <c r="D122" s="110"/>
      <c r="E122" s="110"/>
      <c r="F122" s="110"/>
      <c r="G122" s="110"/>
      <c r="H122" s="110"/>
      <c r="I122" s="110"/>
      <c r="J122" s="111"/>
      <c r="K122" s="110"/>
      <c r="L122" s="111"/>
      <c r="M122" s="110"/>
      <c r="N122" s="112"/>
      <c r="O122" s="113"/>
    </row>
    <row r="123" spans="2:15" x14ac:dyDescent="0.2">
      <c r="C123" s="6"/>
      <c r="J123" s="105"/>
      <c r="L123" s="105"/>
      <c r="N123" s="6"/>
    </row>
    <row r="124" spans="2:15" x14ac:dyDescent="0.2">
      <c r="B124" s="51"/>
      <c r="C124" s="89" t="s">
        <v>275</v>
      </c>
      <c r="D124" s="53"/>
      <c r="E124" s="53"/>
      <c r="F124" s="53"/>
      <c r="G124" s="53"/>
      <c r="H124" s="53"/>
      <c r="I124" s="53"/>
      <c r="J124" s="90"/>
      <c r="K124" s="53"/>
      <c r="L124" s="90"/>
      <c r="M124" s="53"/>
      <c r="N124" s="106"/>
    </row>
    <row r="125" spans="2:15" x14ac:dyDescent="0.2">
      <c r="B125" s="56"/>
      <c r="C125" s="91" t="s">
        <v>121</v>
      </c>
      <c r="D125" s="47"/>
      <c r="E125" s="47"/>
      <c r="F125" s="47"/>
      <c r="G125" s="47"/>
      <c r="H125" s="47"/>
      <c r="I125" s="47"/>
      <c r="J125" s="71"/>
      <c r="K125" s="47"/>
      <c r="L125" s="71"/>
      <c r="M125" s="47"/>
      <c r="N125" s="59"/>
    </row>
    <row r="126" spans="2:15" x14ac:dyDescent="0.2">
      <c r="B126" s="56"/>
      <c r="C126" s="114"/>
      <c r="D126" s="81"/>
      <c r="E126" s="81"/>
      <c r="F126" s="81"/>
      <c r="G126" s="81"/>
      <c r="H126" s="81"/>
      <c r="I126" s="81"/>
      <c r="J126" s="81"/>
      <c r="K126" s="81"/>
      <c r="L126" s="108"/>
      <c r="M126" s="81"/>
      <c r="N126" s="115"/>
    </row>
    <row r="127" spans="2:15" x14ac:dyDescent="0.2">
      <c r="B127" s="56" t="s">
        <v>211</v>
      </c>
      <c r="C127" s="77" t="s">
        <v>212</v>
      </c>
      <c r="D127" s="47"/>
      <c r="E127" s="47"/>
      <c r="F127" s="47"/>
      <c r="G127" s="47"/>
      <c r="H127" s="47"/>
      <c r="I127" s="47"/>
      <c r="J127" s="47"/>
      <c r="K127" s="47"/>
      <c r="L127" s="71"/>
      <c r="M127" s="47"/>
      <c r="N127" s="59"/>
    </row>
    <row r="128" spans="2:15" ht="26.25" customHeight="1" x14ac:dyDescent="0.2">
      <c r="B128" s="94" t="s">
        <v>213</v>
      </c>
      <c r="C128" s="99" t="s">
        <v>129</v>
      </c>
      <c r="D128" s="76"/>
      <c r="E128" s="76"/>
      <c r="F128" s="76"/>
      <c r="G128" s="76"/>
      <c r="H128" s="76"/>
      <c r="I128" s="47"/>
      <c r="J128" s="116" t="s">
        <v>76</v>
      </c>
      <c r="K128" s="47"/>
      <c r="L128" s="71"/>
      <c r="M128" s="47"/>
      <c r="N128" s="59"/>
    </row>
    <row r="129" spans="2:14" x14ac:dyDescent="0.2">
      <c r="B129" s="67" t="s">
        <v>214</v>
      </c>
      <c r="C129" s="98" t="s">
        <v>125</v>
      </c>
      <c r="D129" s="47"/>
      <c r="E129" s="47"/>
      <c r="F129" s="47"/>
      <c r="G129" s="47"/>
      <c r="H129" s="47"/>
      <c r="I129" s="47"/>
      <c r="J129" s="22" t="s">
        <v>76</v>
      </c>
      <c r="K129" s="47"/>
      <c r="L129" s="71"/>
      <c r="M129" s="47"/>
      <c r="N129" s="59"/>
    </row>
    <row r="130" spans="2:14" x14ac:dyDescent="0.2">
      <c r="B130" s="67" t="s">
        <v>215</v>
      </c>
      <c r="C130" s="98" t="s">
        <v>65</v>
      </c>
      <c r="D130" s="47"/>
      <c r="E130" s="47"/>
      <c r="F130" s="47"/>
      <c r="G130" s="47"/>
      <c r="H130" s="47"/>
      <c r="I130" s="47"/>
      <c r="J130" s="22" t="s">
        <v>76</v>
      </c>
      <c r="K130" s="47"/>
      <c r="L130" s="71"/>
      <c r="M130" s="47"/>
      <c r="N130" s="59"/>
    </row>
    <row r="131" spans="2:14" ht="27" customHeight="1" x14ac:dyDescent="0.2">
      <c r="B131" s="94" t="s">
        <v>216</v>
      </c>
      <c r="C131" s="95" t="s">
        <v>252</v>
      </c>
      <c r="D131" s="96"/>
      <c r="E131" s="96"/>
      <c r="F131" s="96"/>
      <c r="G131" s="96"/>
      <c r="H131" s="96"/>
      <c r="I131" s="47"/>
      <c r="J131" s="116" t="s">
        <v>76</v>
      </c>
      <c r="K131" s="47"/>
      <c r="L131" s="71"/>
      <c r="M131" s="47"/>
      <c r="N131" s="59"/>
    </row>
    <row r="132" spans="2:14" x14ac:dyDescent="0.2">
      <c r="B132" s="67" t="s">
        <v>217</v>
      </c>
      <c r="C132" s="98" t="s">
        <v>119</v>
      </c>
      <c r="D132" s="47"/>
      <c r="E132" s="47"/>
      <c r="F132" s="47"/>
      <c r="G132" s="47"/>
      <c r="H132" s="47"/>
      <c r="I132" s="47"/>
      <c r="J132" s="22" t="s">
        <v>76</v>
      </c>
      <c r="K132" s="47"/>
      <c r="L132" s="71"/>
      <c r="M132" s="47"/>
      <c r="N132" s="59"/>
    </row>
    <row r="133" spans="2:14" x14ac:dyDescent="0.2">
      <c r="B133" s="67" t="s">
        <v>218</v>
      </c>
      <c r="C133" s="117" t="s">
        <v>67</v>
      </c>
      <c r="D133" s="61"/>
      <c r="E133" s="47"/>
      <c r="F133" s="47"/>
      <c r="G133" s="47"/>
      <c r="H133" s="47"/>
      <c r="I133" s="47"/>
      <c r="J133" s="22" t="s">
        <v>76</v>
      </c>
      <c r="K133" s="47"/>
      <c r="L133" s="118"/>
      <c r="M133" s="47"/>
      <c r="N133" s="107"/>
    </row>
    <row r="134" spans="2:14" x14ac:dyDescent="0.2">
      <c r="B134" s="67" t="s">
        <v>219</v>
      </c>
      <c r="C134" s="117" t="s">
        <v>73</v>
      </c>
      <c r="D134" s="61"/>
      <c r="E134" s="47"/>
      <c r="F134" s="47"/>
      <c r="G134" s="47"/>
      <c r="H134" s="47"/>
      <c r="I134" s="47"/>
      <c r="J134" s="22" t="s">
        <v>76</v>
      </c>
      <c r="K134" s="47"/>
      <c r="L134" s="118"/>
      <c r="M134" s="47"/>
      <c r="N134" s="107"/>
    </row>
    <row r="135" spans="2:14" x14ac:dyDescent="0.2">
      <c r="B135" s="67" t="s">
        <v>220</v>
      </c>
      <c r="C135" s="117" t="s">
        <v>120</v>
      </c>
      <c r="D135" s="61"/>
      <c r="E135" s="47"/>
      <c r="F135" s="47"/>
      <c r="G135" s="47"/>
      <c r="H135" s="47"/>
      <c r="I135" s="47"/>
      <c r="J135" s="22" t="s">
        <v>76</v>
      </c>
      <c r="K135" s="47"/>
      <c r="L135" s="118"/>
      <c r="M135" s="47"/>
      <c r="N135" s="107"/>
    </row>
    <row r="136" spans="2:14" x14ac:dyDescent="0.2">
      <c r="B136" s="67" t="s">
        <v>221</v>
      </c>
      <c r="C136" s="117" t="s">
        <v>126</v>
      </c>
      <c r="D136" s="61"/>
      <c r="E136" s="47"/>
      <c r="F136" s="47"/>
      <c r="G136" s="47"/>
      <c r="H136" s="47"/>
      <c r="I136" s="47"/>
      <c r="J136" s="22" t="s">
        <v>76</v>
      </c>
      <c r="K136" s="47"/>
      <c r="L136" s="118"/>
      <c r="M136" s="47"/>
      <c r="N136" s="107"/>
    </row>
    <row r="137" spans="2:14" x14ac:dyDescent="0.2">
      <c r="B137" s="67" t="s">
        <v>222</v>
      </c>
      <c r="C137" s="117" t="s">
        <v>64</v>
      </c>
      <c r="D137" s="61"/>
      <c r="E137" s="47"/>
      <c r="F137" s="47"/>
      <c r="G137" s="47"/>
      <c r="H137" s="47"/>
      <c r="I137" s="47"/>
      <c r="J137" s="22" t="s">
        <v>76</v>
      </c>
      <c r="K137" s="47"/>
      <c r="L137" s="118"/>
      <c r="M137" s="47"/>
      <c r="N137" s="107"/>
    </row>
    <row r="138" spans="2:14" x14ac:dyDescent="0.2">
      <c r="B138" s="67" t="s">
        <v>223</v>
      </c>
      <c r="C138" s="117" t="s">
        <v>85</v>
      </c>
      <c r="D138" s="61"/>
      <c r="E138" s="47"/>
      <c r="F138" s="47"/>
      <c r="G138" s="47"/>
      <c r="H138" s="47"/>
      <c r="I138" s="47"/>
      <c r="J138" s="22" t="s">
        <v>76</v>
      </c>
      <c r="K138" s="47"/>
      <c r="L138" s="118"/>
      <c r="M138" s="47"/>
      <c r="N138" s="107"/>
    </row>
    <row r="139" spans="2:14" x14ac:dyDescent="0.2">
      <c r="B139" s="67" t="s">
        <v>250</v>
      </c>
      <c r="C139" s="117" t="s">
        <v>128</v>
      </c>
      <c r="D139" s="61"/>
      <c r="E139" s="47"/>
      <c r="F139" s="47"/>
      <c r="G139" s="47"/>
      <c r="H139" s="47"/>
      <c r="I139" s="47"/>
      <c r="J139" s="22" t="s">
        <v>76</v>
      </c>
      <c r="K139" s="47"/>
      <c r="L139" s="118"/>
      <c r="M139" s="47"/>
      <c r="N139" s="107"/>
    </row>
    <row r="140" spans="2:14" x14ac:dyDescent="0.2">
      <c r="B140" s="82"/>
      <c r="C140" s="119"/>
      <c r="D140" s="84"/>
      <c r="E140" s="84"/>
      <c r="F140" s="84"/>
      <c r="G140" s="84"/>
      <c r="H140" s="84"/>
      <c r="I140" s="84"/>
      <c r="J140" s="84"/>
      <c r="K140" s="84"/>
      <c r="L140" s="84"/>
      <c r="M140" s="84"/>
      <c r="N140" s="104"/>
    </row>
    <row r="141" spans="2:14" x14ac:dyDescent="0.2">
      <c r="C141" s="49"/>
    </row>
    <row r="142" spans="2:14" ht="13.5" thickBot="1" x14ac:dyDescent="0.25">
      <c r="B142" s="120" t="s">
        <v>224</v>
      </c>
      <c r="C142" s="121" t="s">
        <v>225</v>
      </c>
      <c r="D142" s="122"/>
      <c r="E142" s="122"/>
      <c r="F142" s="122"/>
      <c r="G142" s="122"/>
      <c r="H142" s="122"/>
      <c r="I142" s="122"/>
      <c r="J142" s="122"/>
      <c r="K142" s="122"/>
      <c r="L142" s="122"/>
      <c r="M142" s="122"/>
      <c r="N142" s="123">
        <f>SUM(N24:N119)</f>
        <v>946133.5</v>
      </c>
    </row>
    <row r="143" spans="2:14" ht="13.5" thickTop="1" x14ac:dyDescent="0.2">
      <c r="C143" s="61"/>
      <c r="D143" s="47"/>
      <c r="E143" s="47"/>
      <c r="F143" s="47"/>
      <c r="G143" s="47"/>
      <c r="H143" s="47"/>
      <c r="I143" s="47"/>
      <c r="J143" s="47"/>
      <c r="K143" s="47"/>
      <c r="L143" s="47"/>
      <c r="M143" s="47"/>
      <c r="N143" s="124"/>
    </row>
    <row r="144" spans="2:14" x14ac:dyDescent="0.2">
      <c r="C144" s="49"/>
    </row>
    <row r="145" spans="2:14" x14ac:dyDescent="0.2">
      <c r="B145" s="51"/>
      <c r="C145" s="89" t="s">
        <v>124</v>
      </c>
      <c r="D145" s="53"/>
      <c r="E145" s="53"/>
      <c r="F145" s="53"/>
      <c r="G145" s="53"/>
      <c r="H145" s="53"/>
      <c r="I145" s="53"/>
      <c r="J145" s="53"/>
      <c r="K145" s="53"/>
      <c r="L145" s="90"/>
      <c r="M145" s="53"/>
      <c r="N145" s="55"/>
    </row>
    <row r="146" spans="2:14" x14ac:dyDescent="0.2">
      <c r="B146" s="56"/>
      <c r="C146" s="91" t="s">
        <v>122</v>
      </c>
      <c r="D146" s="47"/>
      <c r="E146" s="47"/>
      <c r="F146" s="47"/>
      <c r="G146" s="47"/>
      <c r="H146" s="47"/>
      <c r="I146" s="47"/>
      <c r="J146" s="47"/>
      <c r="K146" s="47"/>
      <c r="L146" s="71"/>
      <c r="M146" s="47"/>
      <c r="N146" s="59"/>
    </row>
    <row r="147" spans="2:14" ht="66" customHeight="1" x14ac:dyDescent="0.2">
      <c r="B147" s="56"/>
      <c r="C147" s="99" t="s">
        <v>289</v>
      </c>
      <c r="D147" s="76"/>
      <c r="E147" s="76"/>
      <c r="F147" s="76"/>
      <c r="G147" s="76"/>
      <c r="H147" s="76"/>
      <c r="I147" s="76"/>
      <c r="J147" s="76"/>
      <c r="K147" s="76"/>
      <c r="L147" s="76"/>
      <c r="M147" s="76"/>
      <c r="N147" s="59"/>
    </row>
    <row r="148" spans="2:14" ht="39" thickBot="1" x14ac:dyDescent="0.25">
      <c r="B148" s="56" t="s">
        <v>226</v>
      </c>
      <c r="C148" s="125" t="s">
        <v>227</v>
      </c>
      <c r="D148" s="126"/>
      <c r="E148" s="126"/>
      <c r="F148" s="126"/>
      <c r="G148" s="126"/>
      <c r="H148" s="126"/>
      <c r="I148" s="126"/>
      <c r="J148" s="65" t="s">
        <v>106</v>
      </c>
      <c r="K148" s="65" t="s">
        <v>107</v>
      </c>
      <c r="L148" s="126"/>
      <c r="M148" s="126"/>
      <c r="N148" s="59"/>
    </row>
    <row r="149" spans="2:14" ht="14.25" thickTop="1" thickBot="1" x14ac:dyDescent="0.25">
      <c r="B149" s="94" t="s">
        <v>281</v>
      </c>
      <c r="C149" s="98" t="s">
        <v>68</v>
      </c>
      <c r="D149" s="22"/>
      <c r="E149" s="47"/>
      <c r="F149" s="47"/>
      <c r="G149" s="47"/>
      <c r="H149" s="47"/>
      <c r="I149" s="47"/>
      <c r="J149" s="2"/>
      <c r="K149" s="2"/>
      <c r="L149" s="47"/>
      <c r="M149" s="81"/>
      <c r="N149" s="107"/>
    </row>
    <row r="150" spans="2:14" ht="14.25" thickTop="1" thickBot="1" x14ac:dyDescent="0.25">
      <c r="B150" s="94" t="s">
        <v>282</v>
      </c>
      <c r="C150" s="98" t="s">
        <v>69</v>
      </c>
      <c r="D150" s="22"/>
      <c r="E150" s="47"/>
      <c r="F150" s="47"/>
      <c r="G150" s="47"/>
      <c r="H150" s="47"/>
      <c r="I150" s="47"/>
      <c r="J150" s="2"/>
      <c r="K150" s="2"/>
      <c r="L150" s="47"/>
      <c r="M150" s="81"/>
      <c r="N150" s="107"/>
    </row>
    <row r="151" spans="2:14" ht="14.25" thickTop="1" thickBot="1" x14ac:dyDescent="0.25">
      <c r="B151" s="94" t="s">
        <v>283</v>
      </c>
      <c r="C151" s="98" t="s">
        <v>290</v>
      </c>
      <c r="D151" s="22"/>
      <c r="E151" s="47"/>
      <c r="F151" s="47"/>
      <c r="G151" s="47"/>
      <c r="H151" s="47"/>
      <c r="I151" s="47"/>
      <c r="J151" s="2"/>
      <c r="K151" s="2"/>
      <c r="L151" s="47"/>
      <c r="M151" s="81"/>
      <c r="N151" s="107"/>
    </row>
    <row r="152" spans="2:14" ht="14.25" thickTop="1" thickBot="1" x14ac:dyDescent="0.25">
      <c r="B152" s="94" t="s">
        <v>284</v>
      </c>
      <c r="C152" s="98" t="s">
        <v>276</v>
      </c>
      <c r="D152" s="22"/>
      <c r="E152" s="47"/>
      <c r="F152" s="47"/>
      <c r="G152" s="47"/>
      <c r="H152" s="47"/>
      <c r="I152" s="47"/>
      <c r="J152" s="2"/>
      <c r="K152" s="2"/>
      <c r="L152" s="47"/>
      <c r="M152" s="81"/>
      <c r="N152" s="107"/>
    </row>
    <row r="153" spans="2:14" ht="14.25" thickTop="1" thickBot="1" x14ac:dyDescent="0.25">
      <c r="B153" s="94" t="s">
        <v>285</v>
      </c>
      <c r="C153" s="98" t="s">
        <v>271</v>
      </c>
      <c r="D153" s="22"/>
      <c r="E153" s="47"/>
      <c r="F153" s="47"/>
      <c r="G153" s="47"/>
      <c r="H153" s="47"/>
      <c r="I153" s="47"/>
      <c r="J153" s="2"/>
      <c r="K153" s="2"/>
      <c r="L153" s="47"/>
      <c r="M153" s="81"/>
      <c r="N153" s="107"/>
    </row>
    <row r="154" spans="2:14" ht="14.25" thickTop="1" thickBot="1" x14ac:dyDescent="0.25">
      <c r="B154" s="94" t="s">
        <v>286</v>
      </c>
      <c r="C154" s="98" t="s">
        <v>27</v>
      </c>
      <c r="D154" s="22"/>
      <c r="E154" s="47"/>
      <c r="F154" s="47"/>
      <c r="G154" s="47"/>
      <c r="H154" s="47"/>
      <c r="I154" s="47"/>
      <c r="J154" s="2"/>
      <c r="K154" s="2"/>
      <c r="L154" s="47"/>
      <c r="M154" s="81"/>
      <c r="N154" s="107"/>
    </row>
    <row r="155" spans="2:14" ht="13.5" thickTop="1" x14ac:dyDescent="0.2">
      <c r="B155" s="94" t="s">
        <v>287</v>
      </c>
      <c r="C155" s="98" t="s">
        <v>88</v>
      </c>
      <c r="D155" s="22"/>
      <c r="E155" s="47"/>
      <c r="F155" s="47"/>
      <c r="G155" s="47"/>
      <c r="H155" s="47"/>
      <c r="I155" s="47"/>
      <c r="J155" s="127" t="s">
        <v>277</v>
      </c>
      <c r="K155" s="127"/>
      <c r="L155" s="47"/>
      <c r="M155" s="81"/>
      <c r="N155" s="107"/>
    </row>
    <row r="156" spans="2:14" x14ac:dyDescent="0.2">
      <c r="B156" s="128" t="s">
        <v>288</v>
      </c>
      <c r="C156" s="129" t="s">
        <v>278</v>
      </c>
      <c r="D156" s="85"/>
      <c r="E156" s="84"/>
      <c r="F156" s="84"/>
      <c r="G156" s="84"/>
      <c r="H156" s="84"/>
      <c r="I156" s="84"/>
      <c r="J156" s="85" t="s">
        <v>277</v>
      </c>
      <c r="K156" s="84"/>
      <c r="L156" s="84"/>
      <c r="M156" s="87"/>
      <c r="N156" s="88"/>
    </row>
    <row r="157" spans="2:14" x14ac:dyDescent="0.2">
      <c r="C157" s="81"/>
      <c r="D157" s="22"/>
      <c r="E157" s="47"/>
      <c r="F157" s="47"/>
      <c r="G157" s="47"/>
      <c r="H157" s="47"/>
      <c r="I157" s="47"/>
      <c r="J157" s="47"/>
      <c r="K157" s="47"/>
      <c r="L157" s="47"/>
      <c r="M157" s="81"/>
      <c r="N157" s="61"/>
    </row>
    <row r="158" spans="2:14" x14ac:dyDescent="0.2">
      <c r="B158" s="51" t="s">
        <v>228</v>
      </c>
      <c r="C158" s="130" t="s">
        <v>229</v>
      </c>
      <c r="D158" s="53"/>
      <c r="E158" s="53"/>
      <c r="F158" s="53"/>
      <c r="G158" s="53"/>
      <c r="H158" s="53"/>
      <c r="I158" s="53"/>
      <c r="J158" s="53"/>
      <c r="K158" s="53"/>
      <c r="L158" s="53"/>
      <c r="M158" s="53"/>
      <c r="N158" s="55"/>
    </row>
    <row r="159" spans="2:14" x14ac:dyDescent="0.2">
      <c r="B159" s="56"/>
      <c r="C159" s="77"/>
      <c r="D159" s="47"/>
      <c r="E159" s="47"/>
      <c r="F159" s="47"/>
      <c r="G159" s="47"/>
      <c r="H159" s="47"/>
      <c r="I159" s="47"/>
      <c r="J159" s="47"/>
      <c r="K159" s="57" t="s">
        <v>127</v>
      </c>
      <c r="L159" s="47"/>
      <c r="M159" s="47"/>
      <c r="N159" s="59"/>
    </row>
    <row r="160" spans="2:14" x14ac:dyDescent="0.2">
      <c r="B160" s="67" t="s">
        <v>230</v>
      </c>
      <c r="C160" s="77" t="s">
        <v>231</v>
      </c>
      <c r="D160" s="47"/>
      <c r="E160" s="47"/>
      <c r="F160" s="47"/>
      <c r="G160" s="47"/>
      <c r="H160" s="47"/>
      <c r="I160" s="47"/>
      <c r="J160" s="47"/>
      <c r="L160" s="47"/>
      <c r="M160" s="47"/>
      <c r="N160" s="115"/>
    </row>
    <row r="161" spans="1:14" ht="13.5" thickBot="1" x14ac:dyDescent="0.25">
      <c r="B161" s="56"/>
      <c r="C161" s="98" t="s">
        <v>108</v>
      </c>
      <c r="D161" s="47"/>
      <c r="E161" s="47"/>
      <c r="F161" s="47"/>
      <c r="G161" s="47"/>
      <c r="H161" s="47"/>
      <c r="I161" s="47"/>
      <c r="K161" s="61" t="s">
        <v>23</v>
      </c>
      <c r="L161" s="61" t="s">
        <v>24</v>
      </c>
      <c r="N161" s="59"/>
    </row>
    <row r="162" spans="1:14" ht="14.25" thickTop="1" thickBot="1" x14ac:dyDescent="0.25">
      <c r="B162" s="56"/>
      <c r="C162" s="98" t="s">
        <v>111</v>
      </c>
      <c r="D162" s="47"/>
      <c r="E162" s="47"/>
      <c r="F162" s="47"/>
      <c r="G162" s="47"/>
      <c r="H162" s="47"/>
      <c r="I162" s="47"/>
      <c r="K162" s="4"/>
      <c r="L162" s="2"/>
      <c r="N162" s="59"/>
    </row>
    <row r="163" spans="1:14" ht="14.25" thickTop="1" thickBot="1" x14ac:dyDescent="0.25">
      <c r="B163" s="56"/>
      <c r="C163" s="98" t="s">
        <v>110</v>
      </c>
      <c r="D163" s="47"/>
      <c r="E163" s="47"/>
      <c r="F163" s="47"/>
      <c r="G163" s="47"/>
      <c r="H163" s="47"/>
      <c r="I163" s="47"/>
      <c r="K163" s="2"/>
      <c r="L163" s="2"/>
      <c r="N163" s="59"/>
    </row>
    <row r="164" spans="1:14" ht="13.5" thickTop="1" x14ac:dyDescent="0.2">
      <c r="B164" s="56"/>
      <c r="C164" s="98"/>
      <c r="D164" s="47"/>
      <c r="E164" s="47"/>
      <c r="F164" s="47"/>
      <c r="G164" s="47"/>
      <c r="H164" s="47"/>
      <c r="I164" s="47"/>
      <c r="N164" s="59"/>
    </row>
    <row r="165" spans="1:14" ht="13.5" thickBot="1" x14ac:dyDescent="0.25">
      <c r="A165" s="6"/>
      <c r="B165" s="67" t="s">
        <v>232</v>
      </c>
      <c r="C165" s="77" t="s">
        <v>233</v>
      </c>
      <c r="D165" s="47"/>
      <c r="E165" s="47"/>
      <c r="F165" s="47"/>
      <c r="G165" s="47"/>
      <c r="H165" s="47"/>
      <c r="I165" s="47"/>
      <c r="K165" s="61" t="s">
        <v>23</v>
      </c>
      <c r="L165" s="61" t="s">
        <v>24</v>
      </c>
      <c r="N165" s="59"/>
    </row>
    <row r="166" spans="1:14" ht="14.25" thickTop="1" thickBot="1" x14ac:dyDescent="0.25">
      <c r="B166" s="56"/>
      <c r="C166" s="98" t="s">
        <v>109</v>
      </c>
      <c r="D166" s="47"/>
      <c r="E166" s="47"/>
      <c r="F166" s="47"/>
      <c r="G166" s="47"/>
      <c r="H166" s="47"/>
      <c r="I166" s="47"/>
      <c r="K166" s="2"/>
      <c r="L166" s="2"/>
      <c r="N166" s="59"/>
    </row>
    <row r="167" spans="1:14" ht="13.5" thickTop="1" x14ac:dyDescent="0.2">
      <c r="B167" s="82"/>
      <c r="C167" s="131"/>
      <c r="D167" s="84"/>
      <c r="E167" s="84"/>
      <c r="F167" s="84"/>
      <c r="G167" s="84"/>
      <c r="H167" s="84"/>
      <c r="I167" s="84"/>
      <c r="J167" s="84"/>
      <c r="K167" s="84"/>
      <c r="L167" s="84"/>
      <c r="M167" s="84"/>
      <c r="N167" s="104"/>
    </row>
    <row r="169" spans="1:14" ht="14.25" x14ac:dyDescent="0.2">
      <c r="B169" s="51" t="s">
        <v>234</v>
      </c>
      <c r="C169" s="89" t="s">
        <v>235</v>
      </c>
      <c r="D169" s="52" t="s">
        <v>279</v>
      </c>
      <c r="E169" s="53"/>
      <c r="F169" s="53"/>
      <c r="G169" s="53"/>
      <c r="H169" s="53"/>
      <c r="I169" s="53"/>
      <c r="J169" s="53"/>
      <c r="K169" s="53"/>
      <c r="L169" s="53"/>
      <c r="M169" s="53"/>
      <c r="N169" s="55"/>
    </row>
    <row r="170" spans="1:14" x14ac:dyDescent="0.2">
      <c r="B170" s="82"/>
      <c r="C170" s="132"/>
      <c r="D170" s="133" t="s">
        <v>123</v>
      </c>
      <c r="E170" s="84"/>
      <c r="F170" s="84"/>
      <c r="G170" s="84"/>
      <c r="H170" s="84"/>
      <c r="I170" s="84"/>
      <c r="J170" s="84"/>
      <c r="K170" s="84"/>
      <c r="L170" s="84"/>
      <c r="M170" s="84"/>
      <c r="N170" s="104"/>
    </row>
    <row r="171" spans="1:14" x14ac:dyDescent="0.2">
      <c r="D171" s="134"/>
    </row>
    <row r="176" spans="1:14" x14ac:dyDescent="0.2">
      <c r="C176" s="6"/>
    </row>
    <row r="177" spans="3:12" x14ac:dyDescent="0.2">
      <c r="F177" s="49"/>
      <c r="H177" s="49"/>
      <c r="L177" s="49"/>
    </row>
    <row r="178" spans="3:12" x14ac:dyDescent="0.2">
      <c r="C178" s="49"/>
      <c r="F178" s="49"/>
      <c r="L178" s="105"/>
    </row>
    <row r="179" spans="3:12" x14ac:dyDescent="0.2">
      <c r="C179" s="49"/>
      <c r="F179" s="49"/>
      <c r="H179" s="49"/>
      <c r="L179" s="105"/>
    </row>
    <row r="180" spans="3:12" x14ac:dyDescent="0.2">
      <c r="C180" s="49"/>
      <c r="F180" s="49"/>
      <c r="L180" s="105"/>
    </row>
    <row r="181" spans="3:12" x14ac:dyDescent="0.2">
      <c r="C181" s="49"/>
      <c r="L181" s="105"/>
    </row>
    <row r="182" spans="3:12" x14ac:dyDescent="0.2">
      <c r="C182" s="49"/>
      <c r="F182" s="49"/>
      <c r="H182" s="49"/>
      <c r="L182" s="105"/>
    </row>
    <row r="183" spans="3:12" x14ac:dyDescent="0.2">
      <c r="C183" s="49"/>
      <c r="F183" s="49"/>
      <c r="H183" s="49"/>
      <c r="L183" s="105"/>
    </row>
    <row r="184" spans="3:12" x14ac:dyDescent="0.2">
      <c r="C184" s="49"/>
      <c r="F184" s="49"/>
      <c r="H184" s="49"/>
      <c r="L184" s="105"/>
    </row>
    <row r="185" spans="3:12" x14ac:dyDescent="0.2">
      <c r="C185" s="49"/>
      <c r="F185" s="49"/>
      <c r="H185" s="49"/>
      <c r="L185" s="105"/>
    </row>
    <row r="186" spans="3:12" x14ac:dyDescent="0.2">
      <c r="L186" s="105"/>
    </row>
    <row r="187" spans="3:12" x14ac:dyDescent="0.2">
      <c r="C187" s="49"/>
      <c r="L187" s="105"/>
    </row>
    <row r="188" spans="3:12" x14ac:dyDescent="0.2">
      <c r="C188" s="49"/>
      <c r="F188" s="49"/>
      <c r="L188" s="105"/>
    </row>
    <row r="189" spans="3:12" x14ac:dyDescent="0.2">
      <c r="C189" s="49"/>
      <c r="F189" s="49"/>
      <c r="L189" s="105"/>
    </row>
    <row r="190" spans="3:12" x14ac:dyDescent="0.2">
      <c r="C190" s="49"/>
      <c r="F190" s="49"/>
      <c r="L190" s="105"/>
    </row>
    <row r="191" spans="3:12" x14ac:dyDescent="0.2">
      <c r="L191" s="105"/>
    </row>
    <row r="192" spans="3:12" x14ac:dyDescent="0.2">
      <c r="C192" s="49"/>
      <c r="L192" s="105"/>
    </row>
    <row r="193" spans="3:12" x14ac:dyDescent="0.2">
      <c r="C193" s="49"/>
      <c r="F193" s="49"/>
      <c r="L193" s="105"/>
    </row>
    <row r="194" spans="3:12" x14ac:dyDescent="0.2">
      <c r="L194" s="105"/>
    </row>
    <row r="195" spans="3:12" x14ac:dyDescent="0.2">
      <c r="C195" s="49"/>
      <c r="L195" s="105"/>
    </row>
    <row r="196" spans="3:12" x14ac:dyDescent="0.2">
      <c r="C196" s="49"/>
      <c r="F196" s="49"/>
      <c r="L196" s="105"/>
    </row>
    <row r="197" spans="3:12" x14ac:dyDescent="0.2">
      <c r="C197" s="49"/>
      <c r="F197" s="49"/>
      <c r="L197" s="105"/>
    </row>
    <row r="198" spans="3:12" x14ac:dyDescent="0.2">
      <c r="C198" s="49"/>
      <c r="E198" s="49"/>
      <c r="F198" s="49"/>
      <c r="L198" s="105"/>
    </row>
    <row r="199" spans="3:12" x14ac:dyDescent="0.2">
      <c r="C199" s="49"/>
      <c r="F199" s="49"/>
      <c r="L199" s="105"/>
    </row>
    <row r="200" spans="3:12" x14ac:dyDescent="0.2">
      <c r="L200" s="105"/>
    </row>
    <row r="201" spans="3:12" x14ac:dyDescent="0.2">
      <c r="C201" s="49"/>
      <c r="F201" s="49"/>
      <c r="L201" s="105"/>
    </row>
    <row r="202" spans="3:12" x14ac:dyDescent="0.2">
      <c r="L202" s="105"/>
    </row>
    <row r="203" spans="3:12" x14ac:dyDescent="0.2">
      <c r="C203" s="49"/>
      <c r="L203" s="105"/>
    </row>
    <row r="204" spans="3:12" x14ac:dyDescent="0.2">
      <c r="C204" s="49"/>
      <c r="F204" s="49"/>
      <c r="L204" s="105"/>
    </row>
    <row r="205" spans="3:12" x14ac:dyDescent="0.2">
      <c r="L205" s="105"/>
    </row>
    <row r="206" spans="3:12" x14ac:dyDescent="0.2">
      <c r="C206" s="49"/>
      <c r="F206" s="49"/>
      <c r="L206" s="105"/>
    </row>
    <row r="207" spans="3:12" ht="14.25" customHeight="1" x14ac:dyDescent="0.2">
      <c r="C207" s="49"/>
      <c r="F207" s="49"/>
      <c r="L207" s="105"/>
    </row>
    <row r="208" spans="3:12" ht="35.25" hidden="1" customHeight="1" x14ac:dyDescent="0.2">
      <c r="C208" s="49"/>
      <c r="F208" s="49"/>
    </row>
    <row r="209" spans="3:13" ht="109.5" hidden="1" customHeight="1" x14ac:dyDescent="0.2">
      <c r="C209" s="49"/>
      <c r="H209" s="49"/>
      <c r="J209" s="49"/>
    </row>
    <row r="210" spans="3:13" x14ac:dyDescent="0.2">
      <c r="C210" s="49"/>
      <c r="F210" s="49"/>
    </row>
    <row r="212" spans="3:13" x14ac:dyDescent="0.2">
      <c r="C212" s="49"/>
      <c r="F212" s="49"/>
      <c r="H212" s="6"/>
      <c r="I212" s="6"/>
      <c r="J212" s="6"/>
      <c r="K212" s="6"/>
      <c r="L212" s="135"/>
      <c r="M212" s="49" t="s">
        <v>1</v>
      </c>
    </row>
    <row r="214" spans="3:13" x14ac:dyDescent="0.2">
      <c r="H214" s="49"/>
      <c r="J214" s="49"/>
      <c r="L214" s="136"/>
    </row>
    <row r="219" spans="3:13" x14ac:dyDescent="0.2">
      <c r="C219" s="49"/>
      <c r="F219" s="49"/>
    </row>
    <row r="221" spans="3:13" x14ac:dyDescent="0.2">
      <c r="C221" s="49"/>
      <c r="F221" s="49"/>
      <c r="H221" s="49"/>
    </row>
    <row r="223" spans="3:13" x14ac:dyDescent="0.2">
      <c r="H223" s="6"/>
      <c r="I223" s="6"/>
      <c r="J223" s="6"/>
      <c r="K223" s="6"/>
      <c r="L223" s="137"/>
    </row>
    <row r="224" spans="3:13" x14ac:dyDescent="0.2">
      <c r="H224" s="6"/>
      <c r="I224" s="6"/>
      <c r="J224" s="6"/>
      <c r="K224" s="6"/>
      <c r="L224" s="138"/>
    </row>
  </sheetData>
  <sheetProtection algorithmName="SHA-512" hashValue="4c/dGQBWfLGYfog12edKWUsF2+n6Eyc5KrJMFKOq/L9EIjyBgQ42EzjT9GJ16l5wl37z7EeC7xiYPdQqGx3y8A==" saltValue="iHQZ3+adiZK1fZ1S2Jzlsg==" spinCount="100000" sheet="1" formatCells="0" selectLockedCells="1"/>
  <mergeCells count="21">
    <mergeCell ref="C71:K71"/>
    <mergeCell ref="C131:H131"/>
    <mergeCell ref="C111:D111"/>
    <mergeCell ref="C86:D86"/>
    <mergeCell ref="C89:D89"/>
    <mergeCell ref="J3:M3"/>
    <mergeCell ref="J5:M5"/>
    <mergeCell ref="C121:L121"/>
    <mergeCell ref="C147:M147"/>
    <mergeCell ref="C128:H128"/>
    <mergeCell ref="D5:H5"/>
    <mergeCell ref="H9:I9"/>
    <mergeCell ref="J6:M6"/>
    <mergeCell ref="D4:H4"/>
    <mergeCell ref="J4:M4"/>
    <mergeCell ref="C72:D72"/>
    <mergeCell ref="C73:D73"/>
    <mergeCell ref="C74:D74"/>
    <mergeCell ref="C106:D106"/>
    <mergeCell ref="C107:D107"/>
    <mergeCell ref="C96:D96"/>
  </mergeCells>
  <phoneticPr fontId="1" type="noConversion"/>
  <pageMargins left="0.23622047244094491" right="0.23622047244094491" top="0.74803149606299213" bottom="0.74803149606299213" header="0.31496062992125984" footer="0.31496062992125984"/>
  <pageSetup paperSize="9" scale="74" fitToHeight="3" orientation="portrait" r:id="rId1"/>
  <headerFooter alignWithMargins="0">
    <oddFooter>&amp;LTarjouspyyntö BR15655
PVSOP 513/2021&amp;CSivu &amp;P(&amp;N)</oddFooter>
  </headerFooter>
  <rowBreaks count="1" manualBreakCount="1">
    <brk id="123"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2</vt:i4>
      </vt:variant>
    </vt:vector>
  </HeadingPairs>
  <TitlesOfParts>
    <vt:vector size="3" baseType="lpstr">
      <vt:lpstr>Liite 1 - Hintataulukko</vt:lpstr>
      <vt:lpstr>'Liite 1 - Hintataulukko'!Tulostusalue</vt:lpstr>
      <vt:lpstr>'Liite 1 - Hintataulukko'!Tulostusotsikot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2021-11-05T14:24:21Z</dcterms:created>
  <dcterms:modified xsi:type="dcterms:W3CDTF">2021-11-05T14:31:27Z</dcterms:modified>
</cp:coreProperties>
</file>